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ILUMINAÇÃO PUBLICA\corrigido wesley\planilha wesley corrigido 17-10-2023\"/>
    </mc:Choice>
  </mc:AlternateContent>
  <bookViews>
    <workbookView xWindow="-120" yWindow="-120" windowWidth="38640" windowHeight="15840"/>
  </bookViews>
  <sheets>
    <sheet name="CRONOGRAMA FISICO FINANCEIRO" sheetId="1" r:id="rId1"/>
    <sheet name="MODELO CRONOGRAMA FIS FINANC" sheetId="4" r:id="rId2"/>
  </sheets>
  <definedNames>
    <definedName name="_xlnm.Print_Area" localSheetId="0">'CRONOGRAMA FISICO FINANCEIRO'!$A$1:$J$98</definedName>
    <definedName name="_xlnm.Print_Area" localSheetId="1">'MODELO CRONOGRAMA FIS FINANC'!$A$1:$K$45</definedName>
  </definedNames>
  <calcPr calcId="162913"/>
</workbook>
</file>

<file path=xl/calcChain.xml><?xml version="1.0" encoding="utf-8"?>
<calcChain xmlns="http://schemas.openxmlformats.org/spreadsheetml/2006/main">
  <c r="J9" i="1" l="1"/>
  <c r="J11" i="1"/>
  <c r="J13" i="1"/>
  <c r="J15" i="1"/>
  <c r="J17" i="1"/>
  <c r="J19" i="1"/>
  <c r="J21" i="1"/>
  <c r="J23" i="1"/>
  <c r="J25" i="1"/>
  <c r="J27" i="1"/>
  <c r="J81" i="1"/>
  <c r="E81" i="1"/>
  <c r="H25" i="1" l="1"/>
  <c r="G25" i="1"/>
  <c r="F25" i="1"/>
  <c r="F19" i="1"/>
  <c r="G19" i="1"/>
  <c r="G27" i="1" l="1"/>
  <c r="H27" i="1"/>
  <c r="I27" i="1"/>
  <c r="F27" i="1"/>
  <c r="G23" i="1"/>
  <c r="H23" i="1"/>
  <c r="I23" i="1"/>
  <c r="F23" i="1"/>
  <c r="G21" i="1"/>
  <c r="H21" i="1"/>
  <c r="I21" i="1"/>
  <c r="F21" i="1"/>
  <c r="I17" i="1"/>
  <c r="G17" i="1"/>
  <c r="H17" i="1"/>
  <c r="F17" i="1"/>
  <c r="G15" i="1"/>
  <c r="H15" i="1"/>
  <c r="I15" i="1"/>
  <c r="F15" i="1"/>
  <c r="I13" i="1"/>
  <c r="G13" i="1"/>
  <c r="H13" i="1"/>
  <c r="F13" i="1"/>
  <c r="G11" i="1"/>
  <c r="H11" i="1"/>
  <c r="I11" i="1"/>
  <c r="F11" i="1"/>
  <c r="I19" i="1"/>
  <c r="G9" i="1"/>
  <c r="H9" i="1"/>
  <c r="I9" i="1"/>
  <c r="F9" i="1"/>
  <c r="F81" i="1" l="1"/>
  <c r="G81" i="1"/>
  <c r="I81" i="1"/>
  <c r="E20" i="1"/>
  <c r="E24" i="1"/>
  <c r="E18" i="1"/>
  <c r="E26" i="1"/>
  <c r="E22" i="1"/>
  <c r="G5" i="1"/>
  <c r="E16" i="1" l="1"/>
  <c r="E14" i="1"/>
  <c r="E34" i="4" l="1"/>
  <c r="E31" i="4" s="1"/>
  <c r="H12" i="4"/>
  <c r="G12" i="4"/>
  <c r="E27" i="4"/>
  <c r="E25" i="4"/>
  <c r="E23" i="4"/>
  <c r="E21" i="4"/>
  <c r="E19" i="4"/>
  <c r="E17" i="4"/>
  <c r="E15" i="4"/>
  <c r="E13" i="4"/>
  <c r="E11" i="4"/>
  <c r="E9" i="4"/>
  <c r="F14" i="4"/>
  <c r="G14" i="4"/>
  <c r="H14" i="4"/>
  <c r="K14" i="4"/>
  <c r="F16" i="4"/>
  <c r="G16" i="4"/>
  <c r="H16" i="4"/>
  <c r="K16" i="4"/>
  <c r="F18" i="4"/>
  <c r="G18" i="4"/>
  <c r="H18" i="4"/>
  <c r="I18" i="4"/>
  <c r="J18" i="4"/>
  <c r="K18" i="4"/>
  <c r="F20" i="4"/>
  <c r="G20" i="4"/>
  <c r="H20" i="4"/>
  <c r="I20" i="4"/>
  <c r="J20" i="4"/>
  <c r="K20" i="4"/>
  <c r="F22" i="4"/>
  <c r="G22" i="4"/>
  <c r="H22" i="4"/>
  <c r="I22" i="4"/>
  <c r="J22" i="4"/>
  <c r="K22" i="4"/>
  <c r="F24" i="4"/>
  <c r="G24" i="4"/>
  <c r="H24" i="4"/>
  <c r="I24" i="4"/>
  <c r="J24" i="4"/>
  <c r="K24" i="4"/>
  <c r="F26" i="4"/>
  <c r="G26" i="4"/>
  <c r="H26" i="4"/>
  <c r="I26" i="4"/>
  <c r="J26" i="4"/>
  <c r="K26" i="4"/>
  <c r="F28" i="4"/>
  <c r="G28" i="4"/>
  <c r="H28" i="4"/>
  <c r="I28" i="4"/>
  <c r="J28" i="4"/>
  <c r="K28" i="4"/>
  <c r="F30" i="4"/>
  <c r="G30" i="4"/>
  <c r="H30" i="4"/>
  <c r="I30" i="4"/>
  <c r="J30" i="4"/>
  <c r="K30" i="4"/>
  <c r="F32" i="4"/>
  <c r="G32" i="4"/>
  <c r="H32" i="4"/>
  <c r="I32" i="4"/>
  <c r="J32" i="4"/>
  <c r="K32" i="4"/>
  <c r="H10" i="4"/>
  <c r="H34" i="4"/>
  <c r="H33" i="4" s="1"/>
  <c r="I10" i="4"/>
  <c r="J10" i="4"/>
  <c r="K10" i="4"/>
  <c r="F10" i="4"/>
  <c r="F34" i="4" s="1"/>
  <c r="F33" i="4" s="1"/>
  <c r="G10" i="4"/>
  <c r="G34" i="4" s="1"/>
  <c r="G33" i="4" s="1"/>
  <c r="J34" i="4" l="1"/>
  <c r="J33" i="4" s="1"/>
  <c r="E8" i="1"/>
  <c r="K34" i="4"/>
  <c r="K33" i="4" s="1"/>
  <c r="I34" i="4"/>
  <c r="I33" i="4" s="1"/>
  <c r="E29" i="4"/>
  <c r="E33" i="4" s="1"/>
  <c r="E10" i="1"/>
  <c r="E12" i="1"/>
  <c r="E80" i="1" l="1"/>
  <c r="H19" i="1"/>
  <c r="H81" i="1" s="1"/>
</calcChain>
</file>

<file path=xl/sharedStrings.xml><?xml version="1.0" encoding="utf-8"?>
<sst xmlns="http://schemas.openxmlformats.org/spreadsheetml/2006/main" count="129" uniqueCount="70">
  <si>
    <t>TOTAL</t>
  </si>
  <si>
    <t xml:space="preserve"> </t>
  </si>
  <si>
    <t>CRONOGRAMA FÍSICO-FINANCEIRO</t>
  </si>
  <si>
    <t>FÍSICO/ FINANCEIRO</t>
  </si>
  <si>
    <t>MÊS 1</t>
  </si>
  <si>
    <t>MÊS 2</t>
  </si>
  <si>
    <t>MÊS 3</t>
  </si>
  <si>
    <t>MÊS 4</t>
  </si>
  <si>
    <t>MÊS 5</t>
  </si>
  <si>
    <t>Físico %</t>
  </si>
  <si>
    <t>Financeiro</t>
  </si>
  <si>
    <t>Observações:</t>
  </si>
  <si>
    <t>ITEM</t>
  </si>
  <si>
    <t>CÓDIGO</t>
  </si>
  <si>
    <t>ETAPAS/DESCRIÇÃO</t>
  </si>
  <si>
    <t>MÊS 6</t>
  </si>
  <si>
    <t>CREA</t>
  </si>
  <si>
    <t>Carimbo e assinatura do prefeito</t>
  </si>
  <si>
    <t>TOTAL  ETAPAS</t>
  </si>
  <si>
    <t>Carimbo e assinatura do engenheiro responsável técnico pela elaboração do cronograma</t>
  </si>
  <si>
    <r>
      <t xml:space="preserve">OBRA: </t>
    </r>
    <r>
      <rPr>
        <b/>
        <sz val="10"/>
        <color indexed="10"/>
        <rFont val="Arial"/>
        <family val="2"/>
      </rPr>
      <t>Pavimentação asfáltica em C.B.U.Q</t>
    </r>
  </si>
  <si>
    <r>
      <t xml:space="preserve">LOCAL: </t>
    </r>
    <r>
      <rPr>
        <b/>
        <sz val="10"/>
        <color indexed="10"/>
        <rFont val="Arial"/>
        <family val="2"/>
      </rPr>
      <t>Rua X, Bairro Y</t>
    </r>
  </si>
  <si>
    <r>
      <t xml:space="preserve">DATA: </t>
    </r>
    <r>
      <rPr>
        <b/>
        <sz val="10"/>
        <color indexed="10"/>
        <rFont val="Arial"/>
        <family val="2"/>
      </rPr>
      <t>dd/mm/aa</t>
    </r>
  </si>
  <si>
    <r>
      <t xml:space="preserve">PRAZO DA OBRA: </t>
    </r>
    <r>
      <rPr>
        <b/>
        <sz val="10"/>
        <color indexed="10"/>
        <rFont val="Arial"/>
        <family val="2"/>
      </rPr>
      <t>06 meses</t>
    </r>
  </si>
  <si>
    <t>IIO-001</t>
  </si>
  <si>
    <t>INSTALAÇÕES INICIAIS DA OBRA</t>
  </si>
  <si>
    <t>OBR-001</t>
  </si>
  <si>
    <r>
      <t xml:space="preserve">PREFEITURA: </t>
    </r>
    <r>
      <rPr>
        <b/>
        <sz val="10"/>
        <color indexed="10"/>
        <rFont val="Arial"/>
        <family val="2"/>
      </rPr>
      <t>Nome da Prefeitura</t>
    </r>
    <r>
      <rPr>
        <b/>
        <sz val="10"/>
        <rFont val="Arial"/>
        <family val="2"/>
      </rPr>
      <t xml:space="preserve"> </t>
    </r>
  </si>
  <si>
    <t xml:space="preserve">VALOR DO CONVÊNIO: </t>
  </si>
  <si>
    <t>A N E X O   I I I - MODELO</t>
  </si>
  <si>
    <t>LOC-001</t>
  </si>
  <si>
    <t>INST-001</t>
  </si>
  <si>
    <t>PAI-001</t>
  </si>
  <si>
    <t>LOCAÇÃO DA OBRA</t>
  </si>
  <si>
    <t>OBRAS VIÁRIAS (PAVIMENTAÇÃO PISO DE PRAÇA)</t>
  </si>
  <si>
    <t>EST-001</t>
  </si>
  <si>
    <t>ESTRUTURA DE CONCRETO</t>
  </si>
  <si>
    <t>PONTOS DE INSTALAÇÕES</t>
  </si>
  <si>
    <t>PAISAGISMO</t>
  </si>
  <si>
    <t xml:space="preserve">CRONOGRAMA FÍSICO-FINANCEIRO </t>
  </si>
  <si>
    <t>Prefeito Municipal</t>
  </si>
  <si>
    <t>1.1</t>
  </si>
  <si>
    <t xml:space="preserve">DATA: </t>
  </si>
  <si>
    <t xml:space="preserve">ESTADO DE MINAS GERAIS
Secretaria de Estado de Transportes e Obras Públicas
Superintendência de Projetos e Custos
Diretoria de Custos
</t>
  </si>
  <si>
    <t>WESLEY DANIEL RIBEIRO ARAÚJO</t>
  </si>
  <si>
    <t>LOCAL: SEDE DO MUNICÍPIO</t>
  </si>
  <si>
    <t>1.2</t>
  </si>
  <si>
    <t>1.3</t>
  </si>
  <si>
    <t>1.4</t>
  </si>
  <si>
    <t>1.6</t>
  </si>
  <si>
    <t>1.7</t>
  </si>
  <si>
    <t>1.8</t>
  </si>
  <si>
    <t>1.9</t>
  </si>
  <si>
    <t>1.10</t>
  </si>
  <si>
    <t>Luminária PÚBLICA LED em atendimento a tipologia luminotécnica TL-A 60W</t>
  </si>
  <si>
    <t>Luminária PÚBLICA LED em atendimento a tipologia luminotécnica TL-B      100W</t>
  </si>
  <si>
    <t>Luminária PÚBLICA LED em atendimento a tipologia luminotécnica TL-C      150W</t>
  </si>
  <si>
    <t>Instalação de luminária LED, compreendendo a instalação de nova  fiação,  de  novos  conectores  e  remoção  dos  ativos  de iluminação pública antigos.</t>
  </si>
  <si>
    <t>Instalação de luminária LED e braço para iluminação pública, compreendendo   a   instalação   de   nova   fiação,   de   novos conectores   e  remoção   dos   ativos  de   iluminação   pública antigos.</t>
  </si>
  <si>
    <t>Relé fotoeletrônico, conforme especificações do projeto básico.</t>
  </si>
  <si>
    <t>Braço de iluminação pública de 3m, conforme especificações do projeto básico (inclusa remoção do braço existente).</t>
  </si>
  <si>
    <t>Braço de iluminação pública de 1,5m, conforme especificações do projeto básico (inclusa remoção do braço existente).</t>
  </si>
  <si>
    <t>Conector  para  iluminação  pública  em  RDA,  tipo  perfurante para rede isolada ou nua.</t>
  </si>
  <si>
    <t>Cinta  para  poste  circular,  galvanizada  a  fogo,  250mm,  com três parafusos tipo francês M16x75mm</t>
  </si>
  <si>
    <t>CREA 126671 D/MG</t>
  </si>
  <si>
    <t>OBRA: SUBSTITUIÇÃO DE LUMINÁRIA VAPOR MERCÚRIO/SÓDIO PARA LUMINÁRIAS LED, BRAÇOS METÁLICOS E ACESSÓRIOS</t>
  </si>
  <si>
    <t>PREFEITURA: PREFEITURA MUNICIPAL DE ESTRELA DO INDAIÁ - MG</t>
  </si>
  <si>
    <t xml:space="preserve">VALOR DA OBRA: </t>
  </si>
  <si>
    <t>PRAZO DA OBRA: 3 MESES</t>
  </si>
  <si>
    <t>JOSÉ CELSO ALVES MELGAÇO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</si>
</sst>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&quot;R$ &quot;#,##0.00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10"/>
      <name val="Arial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4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62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0" fontId="8" fillId="2" borderId="0" xfId="0" applyFont="1" applyFill="1"/>
    <xf numFmtId="0" fontId="3" fillId="2" borderId="1" xfId="0" applyFont="1" applyFill="1" applyBorder="1"/>
    <xf numFmtId="0" fontId="0" fillId="2" borderId="2" xfId="0" applyFill="1" applyBorder="1"/>
    <xf numFmtId="0" fontId="0" fillId="2" borderId="1" xfId="0" applyFill="1" applyBorder="1"/>
    <xf numFmtId="0" fontId="5" fillId="2" borderId="0" xfId="0" applyFont="1" applyFill="1" applyAlignment="1">
      <alignment wrapText="1"/>
    </xf>
    <xf numFmtId="0" fontId="3" fillId="2" borderId="0" xfId="0" applyFont="1" applyFill="1" applyAlignment="1">
      <alignment horizontal="right"/>
    </xf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Alignment="1">
      <alignment wrapText="1"/>
    </xf>
    <xf numFmtId="0" fontId="0" fillId="2" borderId="5" xfId="0" applyFill="1" applyBorder="1"/>
    <xf numFmtId="0" fontId="3" fillId="2" borderId="0" xfId="0" applyFont="1" applyFill="1" applyAlignment="1">
      <alignment wrapText="1"/>
    </xf>
    <xf numFmtId="0" fontId="0" fillId="0" borderId="6" xfId="0" applyBorder="1" applyAlignment="1">
      <alignment vertical="center"/>
    </xf>
    <xf numFmtId="0" fontId="3" fillId="2" borderId="7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3" fillId="2" borderId="9" xfId="0" applyFont="1" applyFill="1" applyBorder="1" applyAlignment="1">
      <alignment wrapText="1"/>
    </xf>
    <xf numFmtId="0" fontId="0" fillId="2" borderId="10" xfId="0" applyFill="1" applyBorder="1"/>
    <xf numFmtId="0" fontId="0" fillId="2" borderId="8" xfId="0" applyFill="1" applyBorder="1"/>
    <xf numFmtId="0" fontId="0" fillId="2" borderId="11" xfId="0" applyFill="1" applyBorder="1"/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0" fillId="2" borderId="13" xfId="0" applyFill="1" applyBorder="1"/>
    <xf numFmtId="0" fontId="8" fillId="2" borderId="12" xfId="0" applyFont="1" applyFill="1" applyBorder="1"/>
    <xf numFmtId="0" fontId="5" fillId="2" borderId="12" xfId="0" applyFont="1" applyFill="1" applyBorder="1"/>
    <xf numFmtId="0" fontId="7" fillId="2" borderId="14" xfId="0" applyFont="1" applyFill="1" applyBorder="1"/>
    <xf numFmtId="0" fontId="7" fillId="2" borderId="15" xfId="0" applyFont="1" applyFill="1" applyBorder="1" applyAlignment="1">
      <alignment wrapText="1"/>
    </xf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horizontal="center" vertical="top" wrapText="1"/>
    </xf>
    <xf numFmtId="49" fontId="9" fillId="2" borderId="23" xfId="0" applyNumberFormat="1" applyFont="1" applyFill="1" applyBorder="1" applyAlignment="1">
      <alignment horizontal="center" vertical="top" wrapText="1"/>
    </xf>
    <xf numFmtId="49" fontId="9" fillId="2" borderId="24" xfId="0" applyNumberFormat="1" applyFont="1" applyFill="1" applyBorder="1" applyAlignment="1">
      <alignment horizontal="center" vertical="top" wrapText="1"/>
    </xf>
    <xf numFmtId="49" fontId="10" fillId="2" borderId="25" xfId="0" applyNumberFormat="1" applyFont="1" applyFill="1" applyBorder="1" applyAlignment="1">
      <alignment horizontal="center" vertical="top" wrapText="1"/>
    </xf>
    <xf numFmtId="49" fontId="10" fillId="2" borderId="26" xfId="0" applyNumberFormat="1" applyFont="1" applyFill="1" applyBorder="1" applyAlignment="1">
      <alignment horizontal="center" vertical="top" wrapText="1"/>
    </xf>
    <xf numFmtId="10" fontId="9" fillId="2" borderId="22" xfId="0" applyNumberFormat="1" applyFont="1" applyFill="1" applyBorder="1" applyAlignment="1">
      <alignment vertical="top" wrapText="1"/>
    </xf>
    <xf numFmtId="10" fontId="6" fillId="2" borderId="22" xfId="2" applyNumberFormat="1" applyFont="1" applyFill="1" applyBorder="1" applyAlignment="1">
      <alignment vertical="top" wrapText="1"/>
    </xf>
    <xf numFmtId="10" fontId="6" fillId="2" borderId="22" xfId="0" applyNumberFormat="1" applyFont="1" applyFill="1" applyBorder="1" applyAlignment="1">
      <alignment vertical="top" wrapText="1"/>
    </xf>
    <xf numFmtId="10" fontId="6" fillId="2" borderId="27" xfId="0" applyNumberFormat="1" applyFont="1" applyFill="1" applyBorder="1" applyAlignment="1">
      <alignment vertical="top" wrapText="1"/>
    </xf>
    <xf numFmtId="10" fontId="10" fillId="2" borderId="25" xfId="0" applyNumberFormat="1" applyFont="1" applyFill="1" applyBorder="1" applyAlignment="1">
      <alignment vertical="top" wrapText="1"/>
    </xf>
    <xf numFmtId="4" fontId="9" fillId="2" borderId="23" xfId="0" applyNumberFormat="1" applyFont="1" applyFill="1" applyBorder="1" applyAlignment="1">
      <alignment vertical="top" wrapText="1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" fillId="2" borderId="6" xfId="0" applyFont="1" applyFill="1" applyBorder="1" applyAlignment="1">
      <alignment wrapText="1"/>
    </xf>
    <xf numFmtId="0" fontId="6" fillId="2" borderId="13" xfId="0" applyFont="1" applyFill="1" applyBorder="1"/>
    <xf numFmtId="0" fontId="6" fillId="2" borderId="14" xfId="0" applyFont="1" applyFill="1" applyBorder="1"/>
    <xf numFmtId="0" fontId="6" fillId="2" borderId="15" xfId="0" applyFont="1" applyFill="1" applyBorder="1" applyAlignment="1">
      <alignment wrapText="1"/>
    </xf>
    <xf numFmtId="0" fontId="3" fillId="2" borderId="29" xfId="0" applyFont="1" applyFill="1" applyBorder="1" applyAlignment="1">
      <alignment horizontal="center" vertical="center"/>
    </xf>
    <xf numFmtId="10" fontId="12" fillId="2" borderId="22" xfId="0" applyNumberFormat="1" applyFont="1" applyFill="1" applyBorder="1" applyAlignment="1">
      <alignment vertical="top" wrapText="1"/>
    </xf>
    <xf numFmtId="10" fontId="13" fillId="2" borderId="25" xfId="0" applyNumberFormat="1" applyFont="1" applyFill="1" applyBorder="1" applyAlignment="1">
      <alignment vertical="top" wrapText="1"/>
    </xf>
    <xf numFmtId="165" fontId="12" fillId="2" borderId="23" xfId="0" applyNumberFormat="1" applyFont="1" applyFill="1" applyBorder="1" applyAlignment="1">
      <alignment vertical="top" wrapText="1"/>
    </xf>
    <xf numFmtId="165" fontId="13" fillId="2" borderId="26" xfId="0" applyNumberFormat="1" applyFont="1" applyFill="1" applyBorder="1" applyAlignment="1">
      <alignment vertical="top" wrapText="1"/>
    </xf>
    <xf numFmtId="165" fontId="9" fillId="2" borderId="23" xfId="0" applyNumberFormat="1" applyFont="1" applyFill="1" applyBorder="1" applyAlignment="1">
      <alignment vertical="top" wrapText="1"/>
    </xf>
    <xf numFmtId="165" fontId="9" fillId="2" borderId="28" xfId="0" applyNumberFormat="1" applyFont="1" applyFill="1" applyBorder="1" applyAlignment="1">
      <alignment vertical="top" wrapText="1"/>
    </xf>
    <xf numFmtId="10" fontId="0" fillId="2" borderId="0" xfId="0" applyNumberFormat="1" applyFill="1"/>
    <xf numFmtId="10" fontId="12" fillId="2" borderId="22" xfId="2" applyNumberFormat="1" applyFont="1" applyFill="1" applyBorder="1" applyAlignment="1">
      <alignment vertical="top" wrapText="1"/>
    </xf>
    <xf numFmtId="10" fontId="12" fillId="2" borderId="27" xfId="0" applyNumberFormat="1" applyFont="1" applyFill="1" applyBorder="1" applyAlignment="1">
      <alignment vertical="top" wrapText="1"/>
    </xf>
    <xf numFmtId="165" fontId="12" fillId="2" borderId="28" xfId="0" applyNumberFormat="1" applyFont="1" applyFill="1" applyBorder="1" applyAlignment="1">
      <alignment vertical="top" wrapText="1"/>
    </xf>
    <xf numFmtId="10" fontId="13" fillId="2" borderId="22" xfId="0" applyNumberFormat="1" applyFont="1" applyFill="1" applyBorder="1" applyAlignment="1">
      <alignment vertical="top" wrapText="1"/>
    </xf>
    <xf numFmtId="10" fontId="13" fillId="2" borderId="22" xfId="2" applyNumberFormat="1" applyFont="1" applyFill="1" applyBorder="1" applyAlignment="1">
      <alignment vertical="top" wrapText="1"/>
    </xf>
    <xf numFmtId="10" fontId="13" fillId="2" borderId="27" xfId="0" applyNumberFormat="1" applyFont="1" applyFill="1" applyBorder="1" applyAlignment="1">
      <alignment vertical="top" wrapText="1"/>
    </xf>
    <xf numFmtId="4" fontId="0" fillId="2" borderId="0" xfId="0" applyNumberFormat="1" applyFill="1"/>
    <xf numFmtId="0" fontId="3" fillId="2" borderId="30" xfId="0" applyFont="1" applyFill="1" applyBorder="1" applyAlignment="1">
      <alignment vertical="center"/>
    </xf>
    <xf numFmtId="165" fontId="13" fillId="2" borderId="31" xfId="0" applyNumberFormat="1" applyFont="1" applyFill="1" applyBorder="1" applyAlignment="1">
      <alignment vertical="top" wrapText="1"/>
    </xf>
    <xf numFmtId="165" fontId="10" fillId="2" borderId="26" xfId="0" applyNumberFormat="1" applyFont="1" applyFill="1" applyBorder="1" applyAlignment="1">
      <alignment vertical="top" wrapText="1"/>
    </xf>
    <xf numFmtId="10" fontId="5" fillId="2" borderId="22" xfId="0" applyNumberFormat="1" applyFont="1" applyFill="1" applyBorder="1" applyAlignment="1">
      <alignment vertical="top" wrapText="1"/>
    </xf>
    <xf numFmtId="10" fontId="10" fillId="2" borderId="22" xfId="0" applyNumberFormat="1" applyFont="1" applyFill="1" applyBorder="1" applyAlignment="1">
      <alignment vertical="top" wrapText="1"/>
    </xf>
    <xf numFmtId="165" fontId="6" fillId="2" borderId="23" xfId="0" applyNumberFormat="1" applyFont="1" applyFill="1" applyBorder="1" applyAlignment="1">
      <alignment vertical="top" wrapText="1"/>
    </xf>
    <xf numFmtId="49" fontId="6" fillId="2" borderId="23" xfId="0" applyNumberFormat="1" applyFont="1" applyFill="1" applyBorder="1" applyAlignment="1">
      <alignment horizontal="center" vertical="top" wrapText="1"/>
    </xf>
    <xf numFmtId="9" fontId="6" fillId="2" borderId="23" xfId="1" applyFont="1" applyFill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49" fontId="6" fillId="2" borderId="22" xfId="0" applyNumberFormat="1" applyFont="1" applyFill="1" applyBorder="1" applyAlignment="1">
      <alignment horizontal="center" vertical="top" wrapText="1"/>
    </xf>
    <xf numFmtId="4" fontId="6" fillId="3" borderId="23" xfId="0" applyNumberFormat="1" applyFont="1" applyFill="1" applyBorder="1" applyAlignment="1">
      <alignment vertical="top" wrapText="1"/>
    </xf>
    <xf numFmtId="10" fontId="6" fillId="3" borderId="22" xfId="0" applyNumberFormat="1" applyFont="1" applyFill="1" applyBorder="1" applyAlignment="1">
      <alignment vertical="top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/>
    </xf>
    <xf numFmtId="10" fontId="10" fillId="3" borderId="25" xfId="0" applyNumberFormat="1" applyFont="1" applyFill="1" applyBorder="1" applyAlignment="1">
      <alignment vertical="top" wrapText="1"/>
    </xf>
    <xf numFmtId="0" fontId="3" fillId="2" borderId="48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9" fontId="6" fillId="3" borderId="22" xfId="1" applyFont="1" applyFill="1" applyBorder="1" applyAlignment="1">
      <alignment vertical="top" wrapText="1"/>
    </xf>
    <xf numFmtId="9" fontId="6" fillId="2" borderId="22" xfId="1" applyFont="1" applyFill="1" applyBorder="1" applyAlignment="1">
      <alignment vertical="top" wrapText="1"/>
    </xf>
    <xf numFmtId="4" fontId="6" fillId="3" borderId="22" xfId="0" applyNumberFormat="1" applyFont="1" applyFill="1" applyBorder="1" applyAlignment="1">
      <alignment vertical="top" wrapText="1"/>
    </xf>
    <xf numFmtId="4" fontId="9" fillId="2" borderId="22" xfId="0" applyNumberFormat="1" applyFont="1" applyFill="1" applyBorder="1" applyAlignment="1">
      <alignment vertical="top" wrapText="1"/>
    </xf>
    <xf numFmtId="49" fontId="6" fillId="5" borderId="22" xfId="0" applyNumberFormat="1" applyFont="1" applyFill="1" applyBorder="1" applyAlignment="1">
      <alignment horizontal="center" vertical="top" wrapText="1"/>
    </xf>
    <xf numFmtId="10" fontId="6" fillId="5" borderId="22" xfId="0" applyNumberFormat="1" applyFont="1" applyFill="1" applyBorder="1" applyAlignment="1">
      <alignment vertical="top" wrapText="1"/>
    </xf>
    <xf numFmtId="9" fontId="6" fillId="5" borderId="22" xfId="1" applyFont="1" applyFill="1" applyBorder="1" applyAlignment="1">
      <alignment vertical="top" wrapText="1"/>
    </xf>
    <xf numFmtId="49" fontId="6" fillId="5" borderId="23" xfId="0" applyNumberFormat="1" applyFont="1" applyFill="1" applyBorder="1" applyAlignment="1">
      <alignment horizontal="center" vertical="top" wrapText="1"/>
    </xf>
    <xf numFmtId="4" fontId="6" fillId="5" borderId="23" xfId="0" applyNumberFormat="1" applyFont="1" applyFill="1" applyBorder="1" applyAlignment="1">
      <alignment vertical="top" wrapText="1"/>
    </xf>
    <xf numFmtId="4" fontId="6" fillId="5" borderId="22" xfId="0" applyNumberFormat="1" applyFont="1" applyFill="1" applyBorder="1" applyAlignment="1">
      <alignment vertical="top" wrapText="1"/>
    </xf>
    <xf numFmtId="4" fontId="9" fillId="5" borderId="22" xfId="0" applyNumberFormat="1" applyFont="1" applyFill="1" applyBorder="1" applyAlignment="1">
      <alignment vertical="top" wrapText="1"/>
    </xf>
    <xf numFmtId="49" fontId="6" fillId="3" borderId="23" xfId="0" applyNumberFormat="1" applyFont="1" applyFill="1" applyBorder="1" applyAlignment="1">
      <alignment horizontal="center" vertical="top" wrapText="1"/>
    </xf>
    <xf numFmtId="49" fontId="6" fillId="3" borderId="22" xfId="0" applyNumberFormat="1" applyFont="1" applyFill="1" applyBorder="1" applyAlignment="1">
      <alignment horizontal="center" vertical="top" wrapText="1"/>
    </xf>
    <xf numFmtId="9" fontId="9" fillId="3" borderId="22" xfId="1" applyFont="1" applyFill="1" applyBorder="1" applyAlignment="1">
      <alignment vertical="top" wrapText="1"/>
    </xf>
    <xf numFmtId="4" fontId="9" fillId="3" borderId="22" xfId="0" applyNumberFormat="1" applyFont="1" applyFill="1" applyBorder="1" applyAlignment="1">
      <alignment vertical="top" wrapText="1"/>
    </xf>
    <xf numFmtId="49" fontId="6" fillId="6" borderId="23" xfId="0" applyNumberFormat="1" applyFont="1" applyFill="1" applyBorder="1" applyAlignment="1">
      <alignment horizontal="center" vertical="top" wrapText="1"/>
    </xf>
    <xf numFmtId="10" fontId="6" fillId="6" borderId="22" xfId="0" applyNumberFormat="1" applyFont="1" applyFill="1" applyBorder="1" applyAlignment="1">
      <alignment vertical="top" wrapText="1"/>
    </xf>
    <xf numFmtId="9" fontId="6" fillId="6" borderId="22" xfId="1" applyFont="1" applyFill="1" applyBorder="1" applyAlignment="1">
      <alignment vertical="top" wrapText="1"/>
    </xf>
    <xf numFmtId="4" fontId="6" fillId="6" borderId="23" xfId="0" applyNumberFormat="1" applyFont="1" applyFill="1" applyBorder="1" applyAlignment="1">
      <alignment vertical="top" wrapText="1"/>
    </xf>
    <xf numFmtId="49" fontId="6" fillId="6" borderId="22" xfId="0" applyNumberFormat="1" applyFont="1" applyFill="1" applyBorder="1" applyAlignment="1">
      <alignment horizontal="center" vertical="top" wrapText="1"/>
    </xf>
    <xf numFmtId="9" fontId="9" fillId="6" borderId="22" xfId="1" applyFont="1" applyFill="1" applyBorder="1" applyAlignment="1">
      <alignment vertical="top" wrapText="1"/>
    </xf>
    <xf numFmtId="4" fontId="6" fillId="6" borderId="22" xfId="0" applyNumberFormat="1" applyFont="1" applyFill="1" applyBorder="1" applyAlignment="1">
      <alignment vertical="top" wrapText="1"/>
    </xf>
    <xf numFmtId="4" fontId="9" fillId="6" borderId="22" xfId="0" applyNumberFormat="1" applyFont="1" applyFill="1" applyBorder="1" applyAlignment="1">
      <alignment vertical="top" wrapText="1"/>
    </xf>
    <xf numFmtId="0" fontId="1" fillId="6" borderId="57" xfId="0" applyFont="1" applyFill="1" applyBorder="1" applyAlignment="1">
      <alignment horizontal="center" vertical="center" wrapText="1"/>
    </xf>
    <xf numFmtId="49" fontId="6" fillId="4" borderId="23" xfId="0" applyNumberFormat="1" applyFont="1" applyFill="1" applyBorder="1" applyAlignment="1">
      <alignment horizontal="center" vertical="top" wrapText="1"/>
    </xf>
    <xf numFmtId="10" fontId="6" fillId="4" borderId="22" xfId="0" applyNumberFormat="1" applyFont="1" applyFill="1" applyBorder="1" applyAlignment="1">
      <alignment vertical="top" wrapText="1"/>
    </xf>
    <xf numFmtId="9" fontId="6" fillId="4" borderId="22" xfId="1" applyFont="1" applyFill="1" applyBorder="1" applyAlignment="1">
      <alignment vertical="top" wrapText="1"/>
    </xf>
    <xf numFmtId="4" fontId="6" fillId="4" borderId="23" xfId="0" applyNumberFormat="1" applyFont="1" applyFill="1" applyBorder="1" applyAlignment="1">
      <alignment vertical="top" wrapText="1"/>
    </xf>
    <xf numFmtId="49" fontId="6" fillId="4" borderId="22" xfId="0" applyNumberFormat="1" applyFont="1" applyFill="1" applyBorder="1" applyAlignment="1">
      <alignment horizontal="center" vertical="top" wrapText="1"/>
    </xf>
    <xf numFmtId="9" fontId="9" fillId="4" borderId="22" xfId="1" applyFont="1" applyFill="1" applyBorder="1" applyAlignment="1">
      <alignment vertical="top" wrapText="1"/>
    </xf>
    <xf numFmtId="4" fontId="6" fillId="4" borderId="22" xfId="0" applyNumberFormat="1" applyFont="1" applyFill="1" applyBorder="1" applyAlignment="1">
      <alignment vertical="top" wrapText="1"/>
    </xf>
    <xf numFmtId="4" fontId="9" fillId="4" borderId="22" xfId="0" applyNumberFormat="1" applyFont="1" applyFill="1" applyBorder="1" applyAlignment="1">
      <alignment vertical="top" wrapText="1"/>
    </xf>
    <xf numFmtId="4" fontId="6" fillId="2" borderId="23" xfId="0" applyNumberFormat="1" applyFont="1" applyFill="1" applyBorder="1" applyAlignment="1">
      <alignment vertical="top" wrapText="1"/>
    </xf>
    <xf numFmtId="49" fontId="6" fillId="7" borderId="22" xfId="0" applyNumberFormat="1" applyFont="1" applyFill="1" applyBorder="1" applyAlignment="1">
      <alignment horizontal="center" vertical="top" wrapText="1"/>
    </xf>
    <xf numFmtId="10" fontId="6" fillId="7" borderId="22" xfId="0" applyNumberFormat="1" applyFont="1" applyFill="1" applyBorder="1" applyAlignment="1">
      <alignment vertical="top" wrapText="1"/>
    </xf>
    <xf numFmtId="9" fontId="6" fillId="7" borderId="22" xfId="1" applyFont="1" applyFill="1" applyBorder="1" applyAlignment="1">
      <alignment vertical="top" wrapText="1"/>
    </xf>
    <xf numFmtId="49" fontId="6" fillId="7" borderId="23" xfId="0" applyNumberFormat="1" applyFont="1" applyFill="1" applyBorder="1" applyAlignment="1">
      <alignment horizontal="center" vertical="top" wrapText="1"/>
    </xf>
    <xf numFmtId="4" fontId="6" fillId="7" borderId="23" xfId="0" applyNumberFormat="1" applyFont="1" applyFill="1" applyBorder="1" applyAlignment="1">
      <alignment vertical="top" wrapText="1"/>
    </xf>
    <xf numFmtId="4" fontId="9" fillId="7" borderId="23" xfId="0" applyNumberFormat="1" applyFont="1" applyFill="1" applyBorder="1" applyAlignment="1">
      <alignment vertical="top" wrapText="1"/>
    </xf>
    <xf numFmtId="9" fontId="6" fillId="8" borderId="22" xfId="1" applyFont="1" applyFill="1" applyBorder="1" applyAlignment="1">
      <alignment vertical="top" wrapText="1"/>
    </xf>
    <xf numFmtId="4" fontId="6" fillId="8" borderId="23" xfId="0" applyNumberFormat="1" applyFont="1" applyFill="1" applyBorder="1" applyAlignment="1">
      <alignment vertical="top" wrapText="1"/>
    </xf>
    <xf numFmtId="0" fontId="1" fillId="7" borderId="44" xfId="0" applyFont="1" applyFill="1" applyBorder="1" applyAlignment="1">
      <alignment horizontal="center" vertical="center" wrapText="1"/>
    </xf>
    <xf numFmtId="0" fontId="1" fillId="7" borderId="33" xfId="0" applyFont="1" applyFill="1" applyBorder="1" applyAlignment="1">
      <alignment horizontal="center" vertical="center" wrapText="1"/>
    </xf>
    <xf numFmtId="0" fontId="1" fillId="7" borderId="41" xfId="0" applyFont="1" applyFill="1" applyBorder="1" applyAlignment="1">
      <alignment horizontal="center" vertical="center" wrapText="1"/>
    </xf>
    <xf numFmtId="0" fontId="1" fillId="7" borderId="22" xfId="0" applyFont="1" applyFill="1" applyBorder="1" applyAlignment="1">
      <alignment horizontal="center" vertical="center" wrapText="1"/>
    </xf>
    <xf numFmtId="0" fontId="1" fillId="7" borderId="41" xfId="0" applyFont="1" applyFill="1" applyBorder="1" applyAlignment="1">
      <alignment vertical="center" wrapText="1"/>
    </xf>
    <xf numFmtId="0" fontId="1" fillId="7" borderId="22" xfId="0" applyFont="1" applyFill="1" applyBorder="1" applyAlignment="1">
      <alignment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vertical="center" wrapText="1"/>
    </xf>
    <xf numFmtId="0" fontId="1" fillId="6" borderId="44" xfId="0" applyFont="1" applyFill="1" applyBorder="1" applyAlignment="1">
      <alignment horizontal="center" vertical="center" wrapText="1"/>
    </xf>
    <xf numFmtId="0" fontId="1" fillId="6" borderId="33" xfId="0" applyFont="1" applyFill="1" applyBorder="1" applyAlignment="1">
      <alignment horizontal="center" vertical="center" wrapText="1"/>
    </xf>
    <xf numFmtId="0" fontId="1" fillId="6" borderId="24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 wrapText="1"/>
    </xf>
    <xf numFmtId="0" fontId="1" fillId="6" borderId="24" xfId="0" applyFont="1" applyFill="1" applyBorder="1" applyAlignment="1">
      <alignment vertical="center" wrapText="1"/>
    </xf>
    <xf numFmtId="0" fontId="1" fillId="6" borderId="22" xfId="0" applyFont="1" applyFill="1" applyBorder="1" applyAlignment="1">
      <alignment vertical="center" wrapText="1"/>
    </xf>
    <xf numFmtId="0" fontId="1" fillId="5" borderId="55" xfId="0" applyFont="1" applyFill="1" applyBorder="1" applyAlignment="1">
      <alignment horizontal="center" vertical="center" wrapText="1"/>
    </xf>
    <xf numFmtId="0" fontId="1" fillId="5" borderId="55" xfId="0" applyFont="1" applyFill="1" applyBorder="1" applyAlignment="1">
      <alignment horizontal="left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vertical="center" wrapText="1"/>
    </xf>
    <xf numFmtId="0" fontId="2" fillId="0" borderId="15" xfId="0" applyFont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4" fillId="2" borderId="45" xfId="0" applyFont="1" applyFill="1" applyBorder="1" applyAlignment="1">
      <alignment horizontal="center" vertical="center"/>
    </xf>
    <xf numFmtId="0" fontId="14" fillId="2" borderId="46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left" vertical="center"/>
    </xf>
    <xf numFmtId="0" fontId="3" fillId="2" borderId="48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wrapText="1"/>
    </xf>
    <xf numFmtId="0" fontId="0" fillId="2" borderId="4" xfId="0" applyFill="1" applyBorder="1" applyAlignment="1">
      <alignment horizontal="center"/>
    </xf>
    <xf numFmtId="165" fontId="3" fillId="2" borderId="48" xfId="0" applyNumberFormat="1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left" vertical="center"/>
    </xf>
    <xf numFmtId="0" fontId="3" fillId="2" borderId="35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/>
    </xf>
    <xf numFmtId="0" fontId="3" fillId="2" borderId="42" xfId="0" applyFont="1" applyFill="1" applyBorder="1" applyAlignment="1">
      <alignment horizontal="left" vertical="center"/>
    </xf>
    <xf numFmtId="0" fontId="3" fillId="2" borderId="43" xfId="0" applyFont="1" applyFill="1" applyBorder="1" applyAlignment="1">
      <alignment horizontal="left" vertical="center"/>
    </xf>
    <xf numFmtId="0" fontId="1" fillId="7" borderId="24" xfId="0" applyFont="1" applyFill="1" applyBorder="1" applyAlignment="1">
      <alignment horizontal="center" vertical="center" wrapText="1"/>
    </xf>
    <xf numFmtId="0" fontId="1" fillId="7" borderId="24" xfId="0" applyFont="1" applyFill="1" applyBorder="1" applyAlignment="1">
      <alignment vertical="center" wrapText="1"/>
    </xf>
    <xf numFmtId="0" fontId="1" fillId="5" borderId="44" xfId="0" applyFont="1" applyFill="1" applyBorder="1" applyAlignment="1">
      <alignment horizontal="center" vertical="center" wrapText="1"/>
    </xf>
    <xf numFmtId="0" fontId="1" fillId="5" borderId="33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vertical="center" wrapText="1"/>
    </xf>
    <xf numFmtId="0" fontId="1" fillId="3" borderId="57" xfId="0" applyFont="1" applyFill="1" applyBorder="1" applyAlignment="1">
      <alignment vertical="center" wrapText="1"/>
    </xf>
    <xf numFmtId="0" fontId="1" fillId="7" borderId="24" xfId="0" applyFont="1" applyFill="1" applyBorder="1" applyAlignment="1">
      <alignment horizontal="left" vertical="center" wrapText="1"/>
    </xf>
    <xf numFmtId="0" fontId="1" fillId="7" borderId="22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vertical="center" wrapText="1"/>
    </xf>
    <xf numFmtId="0" fontId="1" fillId="6" borderId="41" xfId="0" applyFont="1" applyFill="1" applyBorder="1" applyAlignment="1">
      <alignment horizontal="center" vertical="center" wrapText="1"/>
    </xf>
    <xf numFmtId="0" fontId="1" fillId="6" borderId="41" xfId="0" applyFont="1" applyFill="1" applyBorder="1" applyAlignment="1">
      <alignment vertical="center" wrapText="1"/>
    </xf>
    <xf numFmtId="0" fontId="1" fillId="6" borderId="58" xfId="0" applyFont="1" applyFill="1" applyBorder="1" applyAlignment="1">
      <alignment horizontal="center" vertical="center" wrapText="1"/>
    </xf>
    <xf numFmtId="0" fontId="1" fillId="6" borderId="32" xfId="0" applyFont="1" applyFill="1" applyBorder="1" applyAlignment="1">
      <alignment horizontal="center" vertical="center" wrapText="1"/>
    </xf>
    <xf numFmtId="0" fontId="1" fillId="6" borderId="24" xfId="0" applyFont="1" applyFill="1" applyBorder="1" applyAlignment="1">
      <alignment horizontal="left" vertical="center" wrapText="1"/>
    </xf>
    <xf numFmtId="0" fontId="1" fillId="6" borderId="22" xfId="0" applyFont="1" applyFill="1" applyBorder="1" applyAlignment="1">
      <alignment horizontal="left" vertical="center" wrapText="1"/>
    </xf>
    <xf numFmtId="0" fontId="1" fillId="6" borderId="56" xfId="0" applyFont="1" applyFill="1" applyBorder="1" applyAlignment="1">
      <alignment horizontal="center" vertical="center" wrapText="1"/>
    </xf>
    <xf numFmtId="0" fontId="1" fillId="6" borderId="57" xfId="0" applyFont="1" applyFill="1" applyBorder="1" applyAlignment="1">
      <alignment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4" borderId="44" xfId="0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vertical="center" wrapText="1"/>
    </xf>
    <xf numFmtId="0" fontId="1" fillId="4" borderId="22" xfId="0" applyFont="1" applyFill="1" applyBorder="1" applyAlignment="1">
      <alignment vertical="center" wrapText="1"/>
    </xf>
    <xf numFmtId="0" fontId="1" fillId="4" borderId="41" xfId="0" applyFont="1" applyFill="1" applyBorder="1" applyAlignment="1">
      <alignment horizontal="center" vertical="center" wrapText="1"/>
    </xf>
    <xf numFmtId="0" fontId="1" fillId="4" borderId="41" xfId="0" applyFont="1" applyFill="1" applyBorder="1" applyAlignment="1">
      <alignment vertical="center" wrapText="1"/>
    </xf>
    <xf numFmtId="0" fontId="1" fillId="4" borderId="56" xfId="0" applyFont="1" applyFill="1" applyBorder="1" applyAlignment="1">
      <alignment horizontal="center" vertical="center" wrapText="1"/>
    </xf>
    <xf numFmtId="0" fontId="1" fillId="4" borderId="57" xfId="0" applyFont="1" applyFill="1" applyBorder="1" applyAlignment="1">
      <alignment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left" vertical="center"/>
    </xf>
    <xf numFmtId="0" fontId="3" fillId="2" borderId="51" xfId="0" applyFont="1" applyFill="1" applyBorder="1" applyAlignment="1">
      <alignment horizontal="left" vertical="center"/>
    </xf>
    <xf numFmtId="0" fontId="3" fillId="2" borderId="52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53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165" fontId="11" fillId="2" borderId="48" xfId="0" applyNumberFormat="1" applyFont="1" applyFill="1" applyBorder="1" applyAlignment="1">
      <alignment horizontal="left" vertical="center"/>
    </xf>
    <xf numFmtId="49" fontId="9" fillId="2" borderId="23" xfId="0" applyNumberFormat="1" applyFont="1" applyFill="1" applyBorder="1" applyAlignment="1">
      <alignment vertical="top" wrapText="1"/>
    </xf>
    <xf numFmtId="0" fontId="0" fillId="2" borderId="23" xfId="0" applyFill="1" applyBorder="1" applyAlignment="1">
      <alignment vertical="top" wrapText="1"/>
    </xf>
    <xf numFmtId="0" fontId="0" fillId="2" borderId="24" xfId="0" applyFill="1" applyBorder="1" applyAlignment="1">
      <alignment vertical="top" wrapText="1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0" fillId="2" borderId="34" xfId="0" applyFill="1" applyBorder="1" applyAlignment="1">
      <alignment vertical="top" wrapText="1"/>
    </xf>
    <xf numFmtId="0" fontId="0" fillId="2" borderId="54" xfId="0" applyFill="1" applyBorder="1" applyAlignment="1">
      <alignment vertical="top" wrapText="1"/>
    </xf>
    <xf numFmtId="49" fontId="9" fillId="2" borderId="34" xfId="0" applyNumberFormat="1" applyFont="1" applyFill="1" applyBorder="1" applyAlignment="1">
      <alignment vertical="top" wrapText="1"/>
    </xf>
    <xf numFmtId="0" fontId="0" fillId="2" borderId="32" xfId="0" applyFill="1" applyBorder="1" applyAlignment="1">
      <alignment vertical="top" wrapText="1"/>
    </xf>
    <xf numFmtId="14" fontId="3" fillId="2" borderId="29" xfId="0" applyNumberFormat="1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 wrapText="1"/>
    </xf>
    <xf numFmtId="0" fontId="1" fillId="4" borderId="50" xfId="0" applyFont="1" applyFill="1" applyBorder="1" applyAlignment="1">
      <alignment horizontal="center" vertical="center" wrapText="1"/>
    </xf>
    <xf numFmtId="0" fontId="1" fillId="6" borderId="50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5" borderId="50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center" vertical="center" wrapText="1"/>
    </xf>
    <xf numFmtId="0" fontId="1" fillId="7" borderId="50" xfId="0" applyFont="1" applyFill="1" applyBorder="1" applyAlignment="1">
      <alignment horizontal="center" vertical="center" wrapText="1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2028825</xdr:colOff>
          <xdr:row>2</xdr:row>
          <xdr:rowOff>123825</xdr:rowOff>
        </xdr:from>
        <xdr:to>
          <xdr:col>2</xdr:col>
          <xdr:colOff>2886075</xdr:colOff>
          <xdr:row>2</xdr:row>
          <xdr:rowOff>647700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0</xdr:row>
      <xdr:rowOff>0</xdr:rowOff>
    </xdr:from>
    <xdr:to>
      <xdr:col>7</xdr:col>
      <xdr:colOff>495300</xdr:colOff>
      <xdr:row>0</xdr:row>
      <xdr:rowOff>638175</xdr:rowOff>
    </xdr:to>
    <xdr:sp macro="" textlink="">
      <xdr:nvSpPr>
        <xdr:cNvPr id="3073" name="Text Box 6">
          <a:extLst>
            <a:ext uri="{FF2B5EF4-FFF2-40B4-BE49-F238E27FC236}">
              <a16:creationId xmlns:a16="http://schemas.microsoft.com/office/drawing/2014/main" id="{00000000-0008-0000-0100-0000010C0000}"/>
            </a:ext>
          </a:extLst>
        </xdr:cNvPr>
        <xdr:cNvSpPr txBox="1">
          <a:spLocks noChangeArrowheads="1"/>
        </xdr:cNvSpPr>
      </xdr:nvSpPr>
      <xdr:spPr bwMode="auto">
        <a:xfrm>
          <a:off x="1009650" y="0"/>
          <a:ext cx="78009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ESTADO DE MINAS GERAIS</a:t>
          </a:r>
        </a:p>
        <a:p>
          <a:pPr algn="l" rtl="1">
            <a:defRPr sz="1000"/>
          </a:pPr>
          <a:r>
            <a:rPr lang="pt-BR" sz="900" b="0" i="0" strike="noStrike">
              <a:solidFill>
                <a:srgbClr val="000000"/>
              </a:solidFill>
              <a:latin typeface="Arial"/>
              <a:cs typeface="Arial"/>
            </a:rPr>
            <a:t>Secretaria de Estado de Transportes e Obras Públicas</a:t>
          </a:r>
        </a:p>
        <a:p>
          <a:pPr algn="l" rtl="1">
            <a:defRPr sz="1000"/>
          </a:pPr>
          <a:r>
            <a:rPr lang="pt-BR" sz="900" b="0" i="0" strike="noStrike">
              <a:solidFill>
                <a:srgbClr val="000000"/>
              </a:solidFill>
              <a:latin typeface="Arial"/>
              <a:cs typeface="Arial"/>
            </a:rPr>
            <a:t>Superintendência de Projetos e Custos</a:t>
          </a:r>
        </a:p>
        <a:p>
          <a:pPr algn="l" rtl="1">
            <a:defRPr sz="1000"/>
          </a:pPr>
          <a:r>
            <a:rPr lang="pt-BR" sz="900" b="0" i="0" strike="noStrike">
              <a:solidFill>
                <a:srgbClr val="000000"/>
              </a:solidFill>
              <a:latin typeface="Arial"/>
              <a:cs typeface="Arial"/>
            </a:rPr>
            <a:t>Diretoria de Custos</a:t>
          </a:r>
        </a:p>
      </xdr:txBody>
    </xdr:sp>
    <xdr:clientData/>
  </xdr:twoCellAnchor>
  <xdr:twoCellAnchor>
    <xdr:from>
      <xdr:col>0</xdr:col>
      <xdr:colOff>47625</xdr:colOff>
      <xdr:row>41</xdr:row>
      <xdr:rowOff>0</xdr:rowOff>
    </xdr:from>
    <xdr:to>
      <xdr:col>11</xdr:col>
      <xdr:colOff>0</xdr:colOff>
      <xdr:row>44</xdr:row>
      <xdr:rowOff>76200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SpPr txBox="1">
          <a:spLocks noChangeArrowheads="1"/>
        </xdr:cNvSpPr>
      </xdr:nvSpPr>
      <xdr:spPr bwMode="auto">
        <a:xfrm>
          <a:off x="47625" y="10629900"/>
          <a:ext cx="92964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800" b="0" i="0" strike="noStrike">
              <a:solidFill>
                <a:srgbClr val="000000"/>
              </a:solidFill>
              <a:latin typeface="Arial"/>
              <a:cs typeface="Arial"/>
            </a:rPr>
            <a:t>Secretaria de Estado de Transportes e Obras Públicas  - SETOP - MG</a:t>
          </a:r>
          <a:endParaRPr lang="pt-BR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pt-BR" sz="900" b="0" i="0" strike="noStrike">
              <a:solidFill>
                <a:srgbClr val="000000"/>
              </a:solidFill>
              <a:latin typeface="Arial"/>
              <a:cs typeface="Arial"/>
            </a:rPr>
            <a:t>Internet: www.transportes.mg.gov.br / E-mail: dco@transportes.mg.gov.br</a:t>
          </a:r>
        </a:p>
        <a:p>
          <a:pPr algn="ctr" rtl="1">
            <a:defRPr sz="1000"/>
          </a:pPr>
          <a:r>
            <a:rPr lang="pt-BR" sz="900" b="0" i="0" strike="noStrike">
              <a:solidFill>
                <a:srgbClr val="000000"/>
              </a:solidFill>
              <a:latin typeface="Arial"/>
              <a:cs typeface="Arial"/>
            </a:rPr>
            <a:t>Fone Geral: (31) 3239-0999 - Fax: (31) 3239-0899</a:t>
          </a:r>
        </a:p>
        <a:p>
          <a:pPr algn="ctr" rtl="1">
            <a:defRPr sz="1000"/>
          </a:pPr>
          <a:r>
            <a:rPr lang="pt-BR" sz="900" b="0" i="0" strike="noStrike">
              <a:solidFill>
                <a:srgbClr val="000000"/>
              </a:solidFill>
              <a:latin typeface="Arial"/>
              <a:cs typeface="Arial"/>
            </a:rPr>
            <a:t>Sede: Rua Manaus, nº 467 - Bairro Santa Efigênia - CEP 30150-350 - Belo Horizonte - MG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0</xdr:row>
          <xdr:rowOff>28575</xdr:rowOff>
        </xdr:from>
        <xdr:to>
          <xdr:col>1</xdr:col>
          <xdr:colOff>219075</xdr:colOff>
          <xdr:row>0</xdr:row>
          <xdr:rowOff>647700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97"/>
  <sheetViews>
    <sheetView showGridLines="0" showZeros="0" tabSelected="1" topLeftCell="A3" zoomScale="55" zoomScaleNormal="55" zoomScaleSheetLayoutView="75" workbookViewId="0">
      <selection activeCell="D86" sqref="D86"/>
    </sheetView>
  </sheetViews>
  <sheetFormatPr defaultColWidth="9.140625" defaultRowHeight="12.75" x14ac:dyDescent="0.2"/>
  <cols>
    <col min="1" max="1" width="12.140625" style="1" customWidth="1"/>
    <col min="2" max="2" width="10.42578125" style="1" customWidth="1"/>
    <col min="3" max="3" width="74.85546875" style="1" customWidth="1"/>
    <col min="4" max="4" width="14.140625" style="2" customWidth="1"/>
    <col min="5" max="5" width="17.42578125" style="2" customWidth="1"/>
    <col min="6" max="6" width="19" style="1" customWidth="1"/>
    <col min="7" max="7" width="18.140625" style="1" customWidth="1"/>
    <col min="8" max="8" width="13.140625" style="1" customWidth="1"/>
    <col min="9" max="9" width="13" style="1" customWidth="1"/>
    <col min="10" max="10" width="11.5703125" style="1" customWidth="1"/>
    <col min="11" max="11" width="11.5703125" style="1" bestFit="1" customWidth="1"/>
    <col min="12" max="16384" width="9.140625" style="1"/>
  </cols>
  <sheetData>
    <row r="1" spans="1:10" ht="2.25" hidden="1" customHeight="1" x14ac:dyDescent="0.25">
      <c r="F1" s="2"/>
      <c r="G1" s="2"/>
      <c r="H1" s="2"/>
    </row>
    <row r="2" spans="1:10" ht="1.5" hidden="1" customHeight="1" thickBot="1" x14ac:dyDescent="0.3">
      <c r="A2" s="171"/>
      <c r="B2" s="172"/>
      <c r="C2" s="172"/>
      <c r="D2" s="172"/>
      <c r="E2" s="172"/>
      <c r="F2" s="172"/>
      <c r="G2" s="172"/>
      <c r="H2" s="172"/>
      <c r="I2" s="172"/>
      <c r="J2" s="172"/>
    </row>
    <row r="3" spans="1:10" ht="70.7" customHeight="1" thickBot="1" x14ac:dyDescent="0.25">
      <c r="A3" s="179" t="s">
        <v>43</v>
      </c>
      <c r="B3" s="180"/>
      <c r="C3" s="180"/>
      <c r="D3" s="180"/>
      <c r="E3" s="180"/>
      <c r="F3" s="180"/>
      <c r="G3" s="180"/>
      <c r="H3" s="180"/>
      <c r="I3" s="180"/>
      <c r="J3" s="180"/>
    </row>
    <row r="4" spans="1:10" ht="18" customHeight="1" thickBot="1" x14ac:dyDescent="0.25">
      <c r="A4" s="174" t="s">
        <v>39</v>
      </c>
      <c r="B4" s="175"/>
      <c r="C4" s="175"/>
      <c r="D4" s="175"/>
      <c r="E4" s="175"/>
      <c r="F4" s="175"/>
      <c r="G4" s="175"/>
      <c r="H4" s="175"/>
      <c r="I4" s="175"/>
      <c r="J4" s="175"/>
    </row>
    <row r="5" spans="1:10" ht="18" customHeight="1" x14ac:dyDescent="0.2">
      <c r="A5" s="176" t="s">
        <v>66</v>
      </c>
      <c r="B5" s="177"/>
      <c r="C5" s="178"/>
      <c r="D5" s="89" t="s">
        <v>67</v>
      </c>
      <c r="E5" s="89"/>
      <c r="F5" s="89"/>
      <c r="G5" s="181">
        <f>E81</f>
        <v>722742.27</v>
      </c>
      <c r="H5" s="182"/>
      <c r="I5" s="90" t="s">
        <v>42</v>
      </c>
      <c r="J5" s="254">
        <v>45215</v>
      </c>
    </row>
    <row r="6" spans="1:10" ht="18" customHeight="1" thickBot="1" x14ac:dyDescent="0.25">
      <c r="A6" s="186" t="s">
        <v>65</v>
      </c>
      <c r="B6" s="184"/>
      <c r="C6" s="187"/>
      <c r="D6" s="184" t="s">
        <v>45</v>
      </c>
      <c r="E6" s="184"/>
      <c r="F6" s="184"/>
      <c r="G6" s="184"/>
      <c r="H6" s="184"/>
      <c r="I6" s="183" t="s">
        <v>68</v>
      </c>
      <c r="J6" s="184"/>
    </row>
    <row r="7" spans="1:10" ht="36" customHeight="1" x14ac:dyDescent="0.2">
      <c r="A7" s="34" t="s">
        <v>12</v>
      </c>
      <c r="B7" s="35" t="s">
        <v>13</v>
      </c>
      <c r="C7" s="35" t="s">
        <v>14</v>
      </c>
      <c r="D7" s="36" t="s">
        <v>3</v>
      </c>
      <c r="E7" s="86" t="s">
        <v>18</v>
      </c>
      <c r="F7" s="87" t="s">
        <v>4</v>
      </c>
      <c r="G7" s="87" t="s">
        <v>5</v>
      </c>
      <c r="H7" s="87" t="s">
        <v>6</v>
      </c>
      <c r="I7" s="87" t="s">
        <v>7</v>
      </c>
      <c r="J7" s="35" t="s">
        <v>8</v>
      </c>
    </row>
    <row r="8" spans="1:10" ht="14.25" customHeight="1" x14ac:dyDescent="0.2">
      <c r="A8" s="132" t="s">
        <v>41</v>
      </c>
      <c r="B8" s="134"/>
      <c r="C8" s="136" t="s">
        <v>54</v>
      </c>
      <c r="D8" s="124" t="s">
        <v>9</v>
      </c>
      <c r="E8" s="125">
        <f>E9/E81</f>
        <v>0.37522238736638441</v>
      </c>
      <c r="F8" s="126">
        <v>1</v>
      </c>
      <c r="G8" s="126"/>
      <c r="H8" s="126"/>
      <c r="I8" s="126"/>
      <c r="J8" s="126"/>
    </row>
    <row r="9" spans="1:10" s="5" customFormat="1" ht="14.25" customHeight="1" x14ac:dyDescent="0.2">
      <c r="A9" s="133"/>
      <c r="B9" s="135"/>
      <c r="C9" s="137"/>
      <c r="D9" s="127" t="s">
        <v>10</v>
      </c>
      <c r="E9" s="128">
        <v>271189.08</v>
      </c>
      <c r="F9" s="128">
        <f>F8*$E$9</f>
        <v>271189.08</v>
      </c>
      <c r="G9" s="128">
        <f>G8*$E$9</f>
        <v>0</v>
      </c>
      <c r="H9" s="128">
        <f>H8*$E$9</f>
        <v>0</v>
      </c>
      <c r="I9" s="128">
        <f>I8*$E$9</f>
        <v>0</v>
      </c>
      <c r="J9" s="128">
        <f>J8*$E$9</f>
        <v>0</v>
      </c>
    </row>
    <row r="10" spans="1:10" ht="14.25" customHeight="1" x14ac:dyDescent="0.2">
      <c r="A10" s="132" t="s">
        <v>46</v>
      </c>
      <c r="B10" s="138"/>
      <c r="C10" s="140" t="s">
        <v>55</v>
      </c>
      <c r="D10" s="102" t="s">
        <v>9</v>
      </c>
      <c r="E10" s="85">
        <f>E11/E81</f>
        <v>0.23837515411960059</v>
      </c>
      <c r="F10" s="91"/>
      <c r="G10" s="91">
        <v>1</v>
      </c>
      <c r="H10" s="91"/>
      <c r="I10" s="91"/>
      <c r="J10" s="91"/>
    </row>
    <row r="11" spans="1:10" s="5" customFormat="1" ht="14.25" customHeight="1" x14ac:dyDescent="0.2">
      <c r="A11" s="133"/>
      <c r="B11" s="139"/>
      <c r="C11" s="141"/>
      <c r="D11" s="102" t="s">
        <v>10</v>
      </c>
      <c r="E11" s="84">
        <v>172283.8</v>
      </c>
      <c r="F11" s="84">
        <f>F10*$E$11</f>
        <v>0</v>
      </c>
      <c r="G11" s="84">
        <f>G10*$E$11</f>
        <v>172283.8</v>
      </c>
      <c r="H11" s="84">
        <f>H10*$E$11</f>
        <v>0</v>
      </c>
      <c r="I11" s="84">
        <f>I10*$E$11</f>
        <v>0</v>
      </c>
      <c r="J11" s="84">
        <f>J10*$E$11</f>
        <v>0</v>
      </c>
    </row>
    <row r="12" spans="1:10" ht="14.25" customHeight="1" x14ac:dyDescent="0.2">
      <c r="A12" s="132" t="s">
        <v>47</v>
      </c>
      <c r="B12" s="188"/>
      <c r="C12" s="189" t="s">
        <v>56</v>
      </c>
      <c r="D12" s="127" t="s">
        <v>9</v>
      </c>
      <c r="E12" s="125">
        <f>E13/E81</f>
        <v>3.2064265453852587E-3</v>
      </c>
      <c r="F12" s="126"/>
      <c r="G12" s="126"/>
      <c r="H12" s="126">
        <v>1</v>
      </c>
      <c r="I12" s="126"/>
      <c r="J12" s="126"/>
    </row>
    <row r="13" spans="1:10" ht="14.25" customHeight="1" x14ac:dyDescent="0.2">
      <c r="A13" s="133"/>
      <c r="B13" s="135"/>
      <c r="C13" s="137"/>
      <c r="D13" s="127" t="s">
        <v>10</v>
      </c>
      <c r="E13" s="128">
        <v>2317.42</v>
      </c>
      <c r="F13" s="128">
        <f>F12*$E$13</f>
        <v>0</v>
      </c>
      <c r="G13" s="128">
        <f t="shared" ref="G13:H13" si="0">G12*$E$13</f>
        <v>0</v>
      </c>
      <c r="H13" s="128">
        <f t="shared" si="0"/>
        <v>2317.42</v>
      </c>
      <c r="I13" s="128">
        <f>I12*$E$13</f>
        <v>0</v>
      </c>
      <c r="J13" s="128">
        <f t="shared" ref="J13" si="1">J12*$E$13</f>
        <v>0</v>
      </c>
    </row>
    <row r="14" spans="1:10" ht="14.25" customHeight="1" x14ac:dyDescent="0.2">
      <c r="A14" s="132" t="s">
        <v>48</v>
      </c>
      <c r="B14" s="138"/>
      <c r="C14" s="140" t="s">
        <v>57</v>
      </c>
      <c r="D14" s="102" t="s">
        <v>9</v>
      </c>
      <c r="E14" s="85">
        <f>E15/E81</f>
        <v>5.6274887588904962E-2</v>
      </c>
      <c r="F14" s="91">
        <v>0.5</v>
      </c>
      <c r="G14" s="91">
        <v>0.5</v>
      </c>
      <c r="H14" s="91"/>
      <c r="I14" s="91"/>
      <c r="J14" s="91"/>
    </row>
    <row r="15" spans="1:10" ht="28.5" customHeight="1" x14ac:dyDescent="0.2">
      <c r="A15" s="133"/>
      <c r="B15" s="139"/>
      <c r="C15" s="141"/>
      <c r="D15" s="102" t="s">
        <v>10</v>
      </c>
      <c r="E15" s="84">
        <v>40672.239999999998</v>
      </c>
      <c r="F15" s="84">
        <f>F14*$E$15</f>
        <v>20336.12</v>
      </c>
      <c r="G15" s="84">
        <f>G14*$E$15</f>
        <v>20336.12</v>
      </c>
      <c r="H15" s="84">
        <f>H14*$E$15</f>
        <v>0</v>
      </c>
      <c r="I15" s="84">
        <f>I14*$E$15</f>
        <v>0</v>
      </c>
      <c r="J15" s="84">
        <f>J14*$E$15</f>
        <v>0</v>
      </c>
    </row>
    <row r="16" spans="1:10" ht="14.25" customHeight="1" x14ac:dyDescent="0.2">
      <c r="A16" s="132">
        <v>1.5</v>
      </c>
      <c r="B16" s="188"/>
      <c r="C16" s="200" t="s">
        <v>58</v>
      </c>
      <c r="D16" s="127" t="s">
        <v>9</v>
      </c>
      <c r="E16" s="125">
        <f>E17/E81</f>
        <v>0.10838274340865657</v>
      </c>
      <c r="F16" s="126">
        <v>0.5</v>
      </c>
      <c r="G16" s="126">
        <v>0.5</v>
      </c>
      <c r="H16" s="126"/>
      <c r="I16" s="126"/>
      <c r="J16" s="126"/>
    </row>
    <row r="17" spans="1:10" ht="29.1" customHeight="1" x14ac:dyDescent="0.2">
      <c r="A17" s="133"/>
      <c r="B17" s="261"/>
      <c r="C17" s="201"/>
      <c r="D17" s="127" t="s">
        <v>10</v>
      </c>
      <c r="E17" s="128">
        <v>78332.789999999994</v>
      </c>
      <c r="F17" s="128">
        <f>F16*$E$17</f>
        <v>39166.394999999997</v>
      </c>
      <c r="G17" s="128">
        <f>G16*$E$17</f>
        <v>39166.394999999997</v>
      </c>
      <c r="H17" s="128">
        <f>H16*$E$17</f>
        <v>0</v>
      </c>
      <c r="I17" s="128">
        <f>I16*$E$17</f>
        <v>0</v>
      </c>
      <c r="J17" s="128">
        <f>J16*$E$17</f>
        <v>0</v>
      </c>
    </row>
    <row r="18" spans="1:10" ht="14.25" customHeight="1" x14ac:dyDescent="0.2">
      <c r="A18" s="132" t="s">
        <v>49</v>
      </c>
      <c r="B18" s="197"/>
      <c r="C18" s="198" t="s">
        <v>59</v>
      </c>
      <c r="D18" s="103" t="s">
        <v>9</v>
      </c>
      <c r="E18" s="91">
        <f>E19/E81</f>
        <v>2.238955803705794E-2</v>
      </c>
      <c r="F18" s="91">
        <v>0.64</v>
      </c>
      <c r="G18" s="91">
        <v>0.35</v>
      </c>
      <c r="H18" s="91">
        <v>0.01</v>
      </c>
      <c r="I18" s="91"/>
      <c r="J18" s="104"/>
    </row>
    <row r="19" spans="1:10" ht="14.25" customHeight="1" x14ac:dyDescent="0.2">
      <c r="A19" s="133"/>
      <c r="B19" s="260"/>
      <c r="C19" s="141"/>
      <c r="D19" s="102" t="s">
        <v>10</v>
      </c>
      <c r="E19" s="93">
        <v>16181.88</v>
      </c>
      <c r="F19" s="93">
        <f>F18*E19</f>
        <v>10356.403199999999</v>
      </c>
      <c r="G19" s="93">
        <f>G18*E19</f>
        <v>5663.6579999999994</v>
      </c>
      <c r="H19" s="93">
        <f>H18*E19</f>
        <v>161.81879999999998</v>
      </c>
      <c r="I19" s="93">
        <f>I18*E19</f>
        <v>0</v>
      </c>
      <c r="J19" s="105">
        <f>J18*E19</f>
        <v>0</v>
      </c>
    </row>
    <row r="20" spans="1:10" ht="14.25" customHeight="1" x14ac:dyDescent="0.2">
      <c r="A20" s="132" t="s">
        <v>50</v>
      </c>
      <c r="B20" s="134"/>
      <c r="C20" s="136" t="s">
        <v>60</v>
      </c>
      <c r="D20" s="124" t="s">
        <v>9</v>
      </c>
      <c r="E20" s="125">
        <f>E21/E81</f>
        <v>0.13138817797387164</v>
      </c>
      <c r="F20" s="126">
        <v>0.5</v>
      </c>
      <c r="G20" s="126">
        <v>0.5</v>
      </c>
      <c r="H20" s="126"/>
      <c r="I20" s="126"/>
      <c r="J20" s="126"/>
    </row>
    <row r="21" spans="1:10" s="5" customFormat="1" ht="14.25" customHeight="1" x14ac:dyDescent="0.2">
      <c r="A21" s="133"/>
      <c r="B21" s="135"/>
      <c r="C21" s="137"/>
      <c r="D21" s="127" t="s">
        <v>10</v>
      </c>
      <c r="E21" s="128">
        <v>94959.79</v>
      </c>
      <c r="F21" s="128">
        <f>F20*$E$21</f>
        <v>47479.894999999997</v>
      </c>
      <c r="G21" s="128">
        <f>G20*$E$21</f>
        <v>47479.894999999997</v>
      </c>
      <c r="H21" s="128">
        <f>H20*$E$21</f>
        <v>0</v>
      </c>
      <c r="I21" s="128">
        <f>I20*$E$21</f>
        <v>0</v>
      </c>
      <c r="J21" s="128">
        <f>J20*$E$21</f>
        <v>0</v>
      </c>
    </row>
    <row r="22" spans="1:10" ht="14.25" customHeight="1" x14ac:dyDescent="0.2">
      <c r="A22" s="132" t="s">
        <v>51</v>
      </c>
      <c r="B22" s="138"/>
      <c r="C22" s="140" t="s">
        <v>61</v>
      </c>
      <c r="D22" s="102" t="s">
        <v>9</v>
      </c>
      <c r="E22" s="85">
        <f>E23/E81</f>
        <v>8.0706639726496141E-3</v>
      </c>
      <c r="F22" s="91">
        <v>1</v>
      </c>
      <c r="G22" s="91"/>
      <c r="H22" s="91"/>
      <c r="I22" s="91"/>
      <c r="J22" s="91"/>
    </row>
    <row r="23" spans="1:10" s="5" customFormat="1" ht="14.25" customHeight="1" x14ac:dyDescent="0.2">
      <c r="A23" s="133"/>
      <c r="B23" s="139"/>
      <c r="C23" s="141"/>
      <c r="D23" s="102" t="s">
        <v>10</v>
      </c>
      <c r="E23" s="84">
        <v>5833.01</v>
      </c>
      <c r="F23" s="84">
        <f>F22*$E$23</f>
        <v>5833.01</v>
      </c>
      <c r="G23" s="84">
        <f>G22*$E$23</f>
        <v>0</v>
      </c>
      <c r="H23" s="84">
        <f>H22*$E$23</f>
        <v>0</v>
      </c>
      <c r="I23" s="84">
        <f>I22*$E$23</f>
        <v>0</v>
      </c>
      <c r="J23" s="84">
        <f>J22*$E$23</f>
        <v>0</v>
      </c>
    </row>
    <row r="24" spans="1:10" ht="14.25" customHeight="1" x14ac:dyDescent="0.2">
      <c r="A24" s="132" t="s">
        <v>52</v>
      </c>
      <c r="B24" s="188"/>
      <c r="C24" s="189" t="s">
        <v>62</v>
      </c>
      <c r="D24" s="127" t="s">
        <v>9</v>
      </c>
      <c r="E24" s="125">
        <f>E25/E81</f>
        <v>2.3008326329107608E-2</v>
      </c>
      <c r="F24" s="130">
        <v>0.5</v>
      </c>
      <c r="G24" s="130">
        <v>0.4</v>
      </c>
      <c r="H24" s="130">
        <v>0.1</v>
      </c>
      <c r="I24" s="126"/>
      <c r="J24" s="126"/>
    </row>
    <row r="25" spans="1:10" ht="14.25" customHeight="1" x14ac:dyDescent="0.2">
      <c r="A25" s="133"/>
      <c r="B25" s="135"/>
      <c r="C25" s="137"/>
      <c r="D25" s="127" t="s">
        <v>10</v>
      </c>
      <c r="E25" s="128">
        <v>16629.09</v>
      </c>
      <c r="F25" s="131">
        <f>F24*$E$25</f>
        <v>8314.5450000000001</v>
      </c>
      <c r="G25" s="131">
        <f>G24*$E$25</f>
        <v>6651.6360000000004</v>
      </c>
      <c r="H25" s="131">
        <f>H24*$E$25</f>
        <v>1662.9090000000001</v>
      </c>
      <c r="I25" s="128"/>
      <c r="J25" s="129">
        <f>J24*$E$13</f>
        <v>0</v>
      </c>
    </row>
    <row r="26" spans="1:10" ht="14.25" customHeight="1" x14ac:dyDescent="0.2">
      <c r="A26" s="132" t="s">
        <v>53</v>
      </c>
      <c r="B26" s="138"/>
      <c r="C26" s="140" t="s">
        <v>63</v>
      </c>
      <c r="D26" s="102" t="s">
        <v>9</v>
      </c>
      <c r="E26" s="85">
        <f>E27/E81</f>
        <v>3.3681688494572204E-2</v>
      </c>
      <c r="F26" s="91">
        <v>0.75</v>
      </c>
      <c r="G26" s="91">
        <v>0.25</v>
      </c>
      <c r="H26" s="91"/>
      <c r="I26" s="91"/>
      <c r="J26" s="91"/>
    </row>
    <row r="27" spans="1:10" ht="13.5" customHeight="1" x14ac:dyDescent="0.2">
      <c r="A27" s="133"/>
      <c r="B27" s="139"/>
      <c r="C27" s="141"/>
      <c r="D27" s="102" t="s">
        <v>10</v>
      </c>
      <c r="E27" s="84">
        <v>24343.18</v>
      </c>
      <c r="F27" s="84">
        <f>F26*$E$27</f>
        <v>18257.385000000002</v>
      </c>
      <c r="G27" s="84">
        <f>G26*$E$27</f>
        <v>6085.7950000000001</v>
      </c>
      <c r="H27" s="84">
        <f>H26*$E$27</f>
        <v>0</v>
      </c>
      <c r="I27" s="84">
        <f>I26*$E$27</f>
        <v>0</v>
      </c>
      <c r="J27" s="84">
        <f>J26*$E$27</f>
        <v>0</v>
      </c>
    </row>
    <row r="28" spans="1:10" ht="0.95" hidden="1" customHeight="1" x14ac:dyDescent="0.2">
      <c r="A28" s="190"/>
      <c r="B28" s="192"/>
      <c r="C28" s="193"/>
      <c r="D28" s="98"/>
      <c r="E28" s="96"/>
      <c r="F28" s="97"/>
      <c r="G28" s="97"/>
      <c r="H28" s="97"/>
      <c r="I28" s="97"/>
      <c r="J28" s="97"/>
    </row>
    <row r="29" spans="1:10" ht="14.1" hidden="1" customHeight="1" x14ac:dyDescent="0.2">
      <c r="A29" s="191"/>
      <c r="B29" s="259"/>
      <c r="C29" s="194"/>
      <c r="D29" s="98"/>
      <c r="E29" s="99"/>
      <c r="F29" s="99"/>
      <c r="G29" s="99"/>
      <c r="H29" s="99"/>
      <c r="I29" s="99"/>
      <c r="J29" s="99"/>
    </row>
    <row r="30" spans="1:10" ht="14.1" hidden="1" customHeight="1" x14ac:dyDescent="0.2">
      <c r="A30" s="195"/>
      <c r="B30" s="197"/>
      <c r="C30" s="198"/>
      <c r="D30" s="103"/>
      <c r="E30" s="91"/>
      <c r="F30" s="91"/>
      <c r="G30" s="91"/>
      <c r="H30" s="91"/>
      <c r="I30" s="91"/>
      <c r="J30" s="104"/>
    </row>
    <row r="31" spans="1:10" ht="3.6" hidden="1" customHeight="1" x14ac:dyDescent="0.2">
      <c r="A31" s="196"/>
      <c r="B31" s="260"/>
      <c r="C31" s="199"/>
      <c r="D31" s="102"/>
      <c r="E31" s="93"/>
      <c r="F31" s="93"/>
      <c r="G31" s="93"/>
      <c r="H31" s="93"/>
      <c r="I31" s="93"/>
      <c r="J31" s="93"/>
    </row>
    <row r="32" spans="1:10" ht="14.1" hidden="1" customHeight="1" x14ac:dyDescent="0.2">
      <c r="A32" s="148"/>
      <c r="B32" s="258"/>
      <c r="C32" s="149"/>
      <c r="D32" s="95"/>
      <c r="E32" s="97"/>
      <c r="F32" s="100"/>
      <c r="G32" s="100"/>
      <c r="H32" s="100"/>
      <c r="I32" s="100"/>
      <c r="J32" s="101"/>
    </row>
    <row r="33" spans="1:10" ht="14.1" hidden="1" customHeight="1" x14ac:dyDescent="0.2">
      <c r="A33" s="148"/>
      <c r="B33" s="259"/>
      <c r="C33" s="149"/>
      <c r="D33" s="98"/>
      <c r="E33" s="100"/>
      <c r="F33" s="100"/>
      <c r="G33" s="100"/>
      <c r="H33" s="100"/>
      <c r="I33" s="100"/>
      <c r="J33" s="101"/>
    </row>
    <row r="34" spans="1:10" ht="14.1" hidden="1" customHeight="1" x14ac:dyDescent="0.2">
      <c r="A34" s="150"/>
      <c r="B34" s="152"/>
      <c r="C34" s="154"/>
      <c r="D34" s="83"/>
      <c r="E34" s="85"/>
      <c r="F34" s="91"/>
      <c r="G34" s="91"/>
      <c r="H34" s="91"/>
      <c r="I34" s="91"/>
      <c r="J34" s="92"/>
    </row>
    <row r="35" spans="1:10" s="5" customFormat="1" ht="14.1" hidden="1" customHeight="1" x14ac:dyDescent="0.2">
      <c r="A35" s="151"/>
      <c r="B35" s="153"/>
      <c r="C35" s="155"/>
      <c r="D35" s="76"/>
      <c r="E35" s="84"/>
      <c r="F35" s="84"/>
      <c r="G35" s="84"/>
      <c r="H35" s="84"/>
      <c r="I35" s="84"/>
      <c r="J35" s="77"/>
    </row>
    <row r="36" spans="1:10" ht="14.1" hidden="1" customHeight="1" x14ac:dyDescent="0.2">
      <c r="A36" s="142"/>
      <c r="B36" s="144"/>
      <c r="C36" s="146"/>
      <c r="D36" s="106"/>
      <c r="E36" s="107"/>
      <c r="F36" s="108"/>
      <c r="G36" s="108"/>
      <c r="H36" s="108"/>
      <c r="I36" s="108"/>
      <c r="J36" s="108"/>
    </row>
    <row r="37" spans="1:10" ht="14.1" hidden="1" customHeight="1" x14ac:dyDescent="0.2">
      <c r="A37" s="143"/>
      <c r="B37" s="145"/>
      <c r="C37" s="147"/>
      <c r="D37" s="106"/>
      <c r="E37" s="109"/>
      <c r="F37" s="109"/>
      <c r="G37" s="109"/>
      <c r="H37" s="109"/>
      <c r="I37" s="109"/>
      <c r="J37" s="109"/>
    </row>
    <row r="38" spans="1:10" ht="14.1" hidden="1" customHeight="1" x14ac:dyDescent="0.2">
      <c r="A38" s="150"/>
      <c r="B38" s="202"/>
      <c r="C38" s="203"/>
      <c r="D38" s="76"/>
      <c r="E38" s="85"/>
      <c r="F38" s="91"/>
      <c r="G38" s="91"/>
      <c r="H38" s="91"/>
      <c r="I38" s="91"/>
      <c r="J38" s="92"/>
    </row>
    <row r="39" spans="1:10" ht="14.1" hidden="1" customHeight="1" x14ac:dyDescent="0.2">
      <c r="A39" s="151"/>
      <c r="B39" s="255"/>
      <c r="C39" s="155"/>
      <c r="D39" s="76"/>
      <c r="E39" s="84"/>
      <c r="F39" s="84"/>
      <c r="G39" s="84"/>
      <c r="H39" s="84"/>
      <c r="I39" s="84"/>
      <c r="J39" s="84"/>
    </row>
    <row r="40" spans="1:10" ht="14.1" hidden="1" customHeight="1" x14ac:dyDescent="0.2">
      <c r="A40" s="142"/>
      <c r="B40" s="204"/>
      <c r="C40" s="205"/>
      <c r="D40" s="110"/>
      <c r="E40" s="107"/>
      <c r="F40" s="108"/>
      <c r="G40" s="108"/>
      <c r="H40" s="108"/>
      <c r="I40" s="108"/>
      <c r="J40" s="111"/>
    </row>
    <row r="41" spans="1:10" ht="14.1" hidden="1" customHeight="1" x14ac:dyDescent="0.2">
      <c r="A41" s="143"/>
      <c r="B41" s="145"/>
      <c r="C41" s="147"/>
      <c r="D41" s="106"/>
      <c r="E41" s="112"/>
      <c r="F41" s="112"/>
      <c r="G41" s="112"/>
      <c r="H41" s="112"/>
      <c r="I41" s="112"/>
      <c r="J41" s="113"/>
    </row>
    <row r="42" spans="1:10" ht="14.1" hidden="1" customHeight="1" x14ac:dyDescent="0.2">
      <c r="A42" s="150"/>
      <c r="B42" s="202"/>
      <c r="C42" s="203"/>
      <c r="D42" s="76"/>
      <c r="E42" s="85"/>
      <c r="F42" s="91"/>
      <c r="G42" s="91"/>
      <c r="H42" s="91"/>
      <c r="I42" s="91"/>
      <c r="J42" s="92"/>
    </row>
    <row r="43" spans="1:10" s="5" customFormat="1" ht="14.1" hidden="1" customHeight="1" x14ac:dyDescent="0.2">
      <c r="A43" s="151"/>
      <c r="B43" s="153"/>
      <c r="C43" s="155"/>
      <c r="D43" s="76"/>
      <c r="E43" s="84"/>
      <c r="F43" s="84"/>
      <c r="G43" s="84"/>
      <c r="H43" s="84"/>
      <c r="I43" s="84"/>
      <c r="J43" s="84"/>
    </row>
    <row r="44" spans="1:10" ht="14.1" hidden="1" customHeight="1" x14ac:dyDescent="0.2">
      <c r="A44" s="142"/>
      <c r="B44" s="144"/>
      <c r="C44" s="146"/>
      <c r="D44" s="106"/>
      <c r="E44" s="107"/>
      <c r="F44" s="108"/>
      <c r="G44" s="108"/>
      <c r="H44" s="108"/>
      <c r="I44" s="108"/>
      <c r="J44" s="108"/>
    </row>
    <row r="45" spans="1:10" ht="14.1" hidden="1" customHeight="1" x14ac:dyDescent="0.2">
      <c r="A45" s="206"/>
      <c r="B45" s="145"/>
      <c r="C45" s="147"/>
      <c r="D45" s="106"/>
      <c r="E45" s="109"/>
      <c r="F45" s="109"/>
      <c r="G45" s="109"/>
      <c r="H45" s="109"/>
      <c r="I45" s="109"/>
      <c r="J45" s="109"/>
    </row>
    <row r="46" spans="1:10" ht="14.1" hidden="1" customHeight="1" x14ac:dyDescent="0.2">
      <c r="A46" s="150"/>
      <c r="B46" s="202"/>
      <c r="C46" s="203"/>
      <c r="D46" s="76"/>
      <c r="E46" s="85"/>
      <c r="F46" s="91"/>
      <c r="G46" s="91"/>
      <c r="H46" s="91"/>
      <c r="I46" s="91"/>
      <c r="J46" s="92"/>
    </row>
    <row r="47" spans="1:10" ht="14.1" hidden="1" customHeight="1" x14ac:dyDescent="0.2">
      <c r="A47" s="151"/>
      <c r="B47" s="153"/>
      <c r="C47" s="155"/>
      <c r="D47" s="76"/>
      <c r="E47" s="84"/>
      <c r="F47" s="84"/>
      <c r="G47" s="84"/>
      <c r="H47" s="84"/>
      <c r="I47" s="84"/>
      <c r="J47" s="84"/>
    </row>
    <row r="48" spans="1:10" ht="14.1" hidden="1" customHeight="1" x14ac:dyDescent="0.2">
      <c r="A48" s="207"/>
      <c r="B48" s="114"/>
      <c r="C48" s="208"/>
      <c r="D48" s="106"/>
      <c r="E48" s="107"/>
      <c r="F48" s="112"/>
      <c r="G48" s="112"/>
      <c r="H48" s="108"/>
      <c r="I48" s="112"/>
      <c r="J48" s="111"/>
    </row>
    <row r="49" spans="1:10" ht="14.1" hidden="1" customHeight="1" x14ac:dyDescent="0.2">
      <c r="A49" s="206"/>
      <c r="B49" s="114"/>
      <c r="C49" s="209"/>
      <c r="D49" s="106"/>
      <c r="E49" s="112"/>
      <c r="F49" s="112"/>
      <c r="G49" s="112"/>
      <c r="H49" s="112"/>
      <c r="I49" s="112"/>
      <c r="J49" s="112"/>
    </row>
    <row r="50" spans="1:10" ht="14.1" hidden="1" customHeight="1" x14ac:dyDescent="0.2">
      <c r="A50" s="150"/>
      <c r="B50" s="202"/>
      <c r="C50" s="214"/>
      <c r="D50" s="76"/>
      <c r="E50" s="85"/>
      <c r="F50" s="91"/>
      <c r="G50" s="91"/>
      <c r="H50" s="91"/>
      <c r="I50" s="91"/>
      <c r="J50" s="92"/>
    </row>
    <row r="51" spans="1:10" ht="14.1" hidden="1" customHeight="1" x14ac:dyDescent="0.2">
      <c r="A51" s="151"/>
      <c r="B51" s="255"/>
      <c r="C51" s="215"/>
      <c r="D51" s="76"/>
      <c r="E51" s="84"/>
      <c r="F51" s="84"/>
      <c r="G51" s="84"/>
      <c r="H51" s="84"/>
      <c r="I51" s="84"/>
      <c r="J51" s="84"/>
    </row>
    <row r="52" spans="1:10" ht="13.5" hidden="1" customHeight="1" x14ac:dyDescent="0.2">
      <c r="A52" s="142"/>
      <c r="B52" s="204"/>
      <c r="C52" s="205"/>
      <c r="D52" s="110"/>
      <c r="E52" s="107"/>
      <c r="F52" s="108"/>
      <c r="G52" s="108"/>
      <c r="H52" s="108"/>
      <c r="I52" s="108"/>
      <c r="J52" s="111"/>
    </row>
    <row r="53" spans="1:10" ht="14.1" hidden="1" customHeight="1" x14ac:dyDescent="0.2">
      <c r="A53" s="210"/>
      <c r="B53" s="257"/>
      <c r="C53" s="211"/>
      <c r="D53" s="106"/>
      <c r="E53" s="112"/>
      <c r="F53" s="112"/>
      <c r="G53" s="112"/>
      <c r="H53" s="112"/>
      <c r="I53" s="112"/>
      <c r="J53" s="112"/>
    </row>
    <row r="54" spans="1:10" ht="14.1" hidden="1" customHeight="1" x14ac:dyDescent="0.2">
      <c r="A54" s="212"/>
      <c r="B54" s="152"/>
      <c r="C54" s="213"/>
      <c r="D54" s="83"/>
      <c r="E54" s="85"/>
      <c r="F54" s="93"/>
      <c r="G54" s="93"/>
      <c r="H54" s="93"/>
      <c r="I54" s="93"/>
      <c r="J54" s="94"/>
    </row>
    <row r="55" spans="1:10" ht="14.1" hidden="1" customHeight="1" x14ac:dyDescent="0.2">
      <c r="A55" s="212"/>
      <c r="B55" s="255"/>
      <c r="C55" s="213"/>
      <c r="D55" s="76"/>
      <c r="E55" s="93"/>
      <c r="F55" s="93"/>
      <c r="G55" s="93"/>
      <c r="H55" s="93"/>
      <c r="I55" s="93"/>
      <c r="J55" s="94"/>
    </row>
    <row r="56" spans="1:10" ht="14.1" hidden="1" customHeight="1" x14ac:dyDescent="0.2">
      <c r="A56" s="216"/>
      <c r="B56" s="222"/>
      <c r="C56" s="220"/>
      <c r="D56" s="115"/>
      <c r="E56" s="116"/>
      <c r="F56" s="117"/>
      <c r="G56" s="117"/>
      <c r="H56" s="117"/>
      <c r="I56" s="117"/>
      <c r="J56" s="117"/>
    </row>
    <row r="57" spans="1:10" s="5" customFormat="1" ht="14.1" hidden="1" customHeight="1" x14ac:dyDescent="0.2">
      <c r="A57" s="217"/>
      <c r="B57" s="219"/>
      <c r="C57" s="221"/>
      <c r="D57" s="115"/>
      <c r="E57" s="118"/>
      <c r="F57" s="118"/>
      <c r="G57" s="118"/>
      <c r="H57" s="118"/>
      <c r="I57" s="118"/>
      <c r="J57" s="118"/>
    </row>
    <row r="58" spans="1:10" ht="8.4499999999999993" hidden="1" customHeight="1" x14ac:dyDescent="0.2">
      <c r="A58" s="150"/>
      <c r="B58" s="202"/>
      <c r="C58" s="203"/>
      <c r="D58" s="76"/>
      <c r="E58" s="85"/>
      <c r="F58" s="91"/>
      <c r="G58" s="91"/>
      <c r="H58" s="91"/>
      <c r="I58" s="91"/>
      <c r="J58" s="92"/>
    </row>
    <row r="59" spans="1:10" ht="14.1" hidden="1" customHeight="1" x14ac:dyDescent="0.2">
      <c r="A59" s="151"/>
      <c r="B59" s="153"/>
      <c r="C59" s="155"/>
      <c r="D59" s="76"/>
      <c r="E59" s="84"/>
      <c r="F59" s="84"/>
      <c r="G59" s="84"/>
      <c r="H59" s="84"/>
      <c r="I59" s="84"/>
      <c r="J59" s="84"/>
    </row>
    <row r="60" spans="1:10" ht="14.1" hidden="1" customHeight="1" x14ac:dyDescent="0.2">
      <c r="A60" s="216"/>
      <c r="B60" s="218"/>
      <c r="C60" s="220"/>
      <c r="D60" s="115"/>
      <c r="E60" s="116"/>
      <c r="F60" s="117"/>
      <c r="G60" s="117"/>
      <c r="H60" s="117"/>
      <c r="I60" s="117"/>
      <c r="J60" s="117"/>
    </row>
    <row r="61" spans="1:10" ht="14.1" hidden="1" customHeight="1" x14ac:dyDescent="0.2">
      <c r="A61" s="217"/>
      <c r="B61" s="219"/>
      <c r="C61" s="221"/>
      <c r="D61" s="115"/>
      <c r="E61" s="118"/>
      <c r="F61" s="118"/>
      <c r="G61" s="118"/>
      <c r="H61" s="118"/>
      <c r="I61" s="118"/>
      <c r="J61" s="118"/>
    </row>
    <row r="62" spans="1:10" ht="14.1" hidden="1" customHeight="1" x14ac:dyDescent="0.2">
      <c r="A62" s="150"/>
      <c r="B62" s="202"/>
      <c r="C62" s="214"/>
      <c r="D62" s="76"/>
      <c r="E62" s="85"/>
      <c r="F62" s="91"/>
      <c r="G62" s="91"/>
      <c r="H62" s="91"/>
      <c r="I62" s="91"/>
      <c r="J62" s="92"/>
    </row>
    <row r="63" spans="1:10" ht="14.1" hidden="1" customHeight="1" x14ac:dyDescent="0.2">
      <c r="A63" s="151"/>
      <c r="B63" s="255"/>
      <c r="C63" s="215"/>
      <c r="D63" s="76"/>
      <c r="E63" s="84"/>
      <c r="F63" s="84"/>
      <c r="G63" s="84"/>
      <c r="H63" s="84"/>
      <c r="I63" s="84"/>
      <c r="J63" s="84"/>
    </row>
    <row r="64" spans="1:10" ht="14.1" hidden="1" customHeight="1" x14ac:dyDescent="0.2">
      <c r="A64" s="216"/>
      <c r="B64" s="222"/>
      <c r="C64" s="223"/>
      <c r="D64" s="119"/>
      <c r="E64" s="116"/>
      <c r="F64" s="117"/>
      <c r="G64" s="117"/>
      <c r="H64" s="117"/>
      <c r="I64" s="117"/>
      <c r="J64" s="120"/>
    </row>
    <row r="65" spans="1:10" ht="14.1" hidden="1" customHeight="1" x14ac:dyDescent="0.2">
      <c r="A65" s="217"/>
      <c r="B65" s="256"/>
      <c r="C65" s="221"/>
      <c r="D65" s="115"/>
      <c r="E65" s="121"/>
      <c r="F65" s="121"/>
      <c r="G65" s="121"/>
      <c r="H65" s="121"/>
      <c r="I65" s="121"/>
      <c r="J65" s="121"/>
    </row>
    <row r="66" spans="1:10" ht="14.1" hidden="1" customHeight="1" x14ac:dyDescent="0.2">
      <c r="A66" s="150"/>
      <c r="B66" s="152"/>
      <c r="C66" s="154"/>
      <c r="D66" s="83"/>
      <c r="E66" s="85"/>
      <c r="F66" s="91"/>
      <c r="G66" s="91"/>
      <c r="H66" s="91"/>
      <c r="I66" s="91"/>
      <c r="J66" s="92"/>
    </row>
    <row r="67" spans="1:10" s="5" customFormat="1" ht="14.1" hidden="1" customHeight="1" x14ac:dyDescent="0.2">
      <c r="A67" s="151"/>
      <c r="B67" s="153"/>
      <c r="C67" s="155"/>
      <c r="D67" s="76"/>
      <c r="E67" s="84"/>
      <c r="F67" s="84"/>
      <c r="G67" s="84"/>
      <c r="H67" s="84"/>
      <c r="I67" s="84"/>
      <c r="J67" s="84"/>
    </row>
    <row r="68" spans="1:10" ht="14.1" hidden="1" customHeight="1" x14ac:dyDescent="0.2">
      <c r="A68" s="216"/>
      <c r="B68" s="218"/>
      <c r="C68" s="220"/>
      <c r="D68" s="115"/>
      <c r="E68" s="116"/>
      <c r="F68" s="117"/>
      <c r="G68" s="117"/>
      <c r="H68" s="117"/>
      <c r="I68" s="117"/>
      <c r="J68" s="117"/>
    </row>
    <row r="69" spans="1:10" s="5" customFormat="1" ht="14.1" hidden="1" customHeight="1" x14ac:dyDescent="0.2">
      <c r="A69" s="217"/>
      <c r="B69" s="219"/>
      <c r="C69" s="221"/>
      <c r="D69" s="115"/>
      <c r="E69" s="118"/>
      <c r="F69" s="118"/>
      <c r="G69" s="118"/>
      <c r="H69" s="118"/>
      <c r="I69" s="118"/>
      <c r="J69" s="118"/>
    </row>
    <row r="70" spans="1:10" ht="14.1" hidden="1" customHeight="1" x14ac:dyDescent="0.2">
      <c r="A70" s="150"/>
      <c r="B70" s="202"/>
      <c r="C70" s="203"/>
      <c r="D70" s="76"/>
      <c r="E70" s="85"/>
      <c r="F70" s="91"/>
      <c r="G70" s="91"/>
      <c r="H70" s="91"/>
      <c r="I70" s="91"/>
      <c r="J70" s="92"/>
    </row>
    <row r="71" spans="1:10" ht="14.1" hidden="1" customHeight="1" x14ac:dyDescent="0.2">
      <c r="A71" s="151"/>
      <c r="B71" s="153"/>
      <c r="C71" s="155"/>
      <c r="D71" s="76"/>
      <c r="E71" s="84"/>
      <c r="F71" s="84"/>
      <c r="G71" s="84"/>
      <c r="H71" s="84"/>
      <c r="I71" s="84"/>
      <c r="J71" s="48"/>
    </row>
    <row r="72" spans="1:10" ht="14.1" hidden="1" customHeight="1" x14ac:dyDescent="0.2">
      <c r="A72" s="216"/>
      <c r="B72" s="218"/>
      <c r="C72" s="220"/>
      <c r="D72" s="115"/>
      <c r="E72" s="116"/>
      <c r="F72" s="117"/>
      <c r="G72" s="117"/>
      <c r="H72" s="117"/>
      <c r="I72" s="117"/>
      <c r="J72" s="117"/>
    </row>
    <row r="73" spans="1:10" ht="14.1" hidden="1" customHeight="1" x14ac:dyDescent="0.2">
      <c r="A73" s="217"/>
      <c r="B73" s="219"/>
      <c r="C73" s="221"/>
      <c r="D73" s="115"/>
      <c r="E73" s="118"/>
      <c r="F73" s="118"/>
      <c r="G73" s="118"/>
      <c r="H73" s="118"/>
      <c r="I73" s="118"/>
      <c r="J73" s="118"/>
    </row>
    <row r="74" spans="1:10" ht="14.1" hidden="1" customHeight="1" x14ac:dyDescent="0.2">
      <c r="A74" s="150"/>
      <c r="B74" s="202"/>
      <c r="C74" s="214"/>
      <c r="D74" s="76"/>
      <c r="E74" s="85"/>
      <c r="F74" s="91"/>
      <c r="G74" s="91"/>
      <c r="H74" s="91"/>
      <c r="I74" s="91"/>
      <c r="J74" s="92"/>
    </row>
    <row r="75" spans="1:10" ht="14.1" hidden="1" customHeight="1" x14ac:dyDescent="0.2">
      <c r="A75" s="151"/>
      <c r="B75" s="255"/>
      <c r="C75" s="215"/>
      <c r="D75" s="76"/>
      <c r="E75" s="84"/>
      <c r="F75" s="84"/>
      <c r="G75" s="84"/>
      <c r="H75" s="84"/>
      <c r="I75" s="84"/>
      <c r="J75" s="123"/>
    </row>
    <row r="76" spans="1:10" ht="14.1" hidden="1" customHeight="1" x14ac:dyDescent="0.2">
      <c r="A76" s="216"/>
      <c r="B76" s="222"/>
      <c r="C76" s="223"/>
      <c r="D76" s="119"/>
      <c r="E76" s="116"/>
      <c r="F76" s="117"/>
      <c r="G76" s="117"/>
      <c r="H76" s="117"/>
      <c r="I76" s="117"/>
      <c r="J76" s="120"/>
    </row>
    <row r="77" spans="1:10" ht="14.1" hidden="1" customHeight="1" x14ac:dyDescent="0.2">
      <c r="A77" s="224"/>
      <c r="B77" s="256"/>
      <c r="C77" s="225"/>
      <c r="D77" s="115"/>
      <c r="E77" s="121"/>
      <c r="F77" s="121"/>
      <c r="G77" s="121"/>
      <c r="H77" s="121"/>
      <c r="I77" s="121"/>
      <c r="J77" s="122"/>
    </row>
    <row r="78" spans="1:10" ht="14.1" hidden="1" customHeight="1" x14ac:dyDescent="0.2">
      <c r="A78" s="212"/>
      <c r="B78" s="152"/>
      <c r="C78" s="213"/>
      <c r="D78" s="83"/>
      <c r="E78" s="85"/>
      <c r="F78" s="93"/>
      <c r="G78" s="93"/>
      <c r="H78" s="93"/>
      <c r="I78" s="93"/>
      <c r="J78" s="94"/>
    </row>
    <row r="79" spans="1:10" ht="14.1" hidden="1" customHeight="1" x14ac:dyDescent="0.2">
      <c r="A79" s="212"/>
      <c r="B79" s="255"/>
      <c r="C79" s="213"/>
      <c r="D79" s="76"/>
      <c r="E79" s="93"/>
      <c r="F79" s="93"/>
      <c r="G79" s="93"/>
      <c r="H79" s="93"/>
      <c r="I79" s="93"/>
      <c r="J79" s="94"/>
    </row>
    <row r="80" spans="1:10" ht="14.25" customHeight="1" x14ac:dyDescent="0.2">
      <c r="A80" s="157" t="s">
        <v>0</v>
      </c>
      <c r="B80" s="158"/>
      <c r="C80" s="159"/>
      <c r="D80" s="41" t="s">
        <v>9</v>
      </c>
      <c r="E80" s="88">
        <f>SUM(E26,E24,E22,E20,E18,E16,E14,E12,E10,E8)</f>
        <v>1.0000000138361909</v>
      </c>
      <c r="F80" s="88"/>
      <c r="G80" s="88"/>
      <c r="H80" s="88"/>
      <c r="I80" s="88"/>
      <c r="J80" s="47"/>
    </row>
    <row r="81" spans="1:12" ht="13.5" customHeight="1" thickBot="1" x14ac:dyDescent="0.25">
      <c r="A81" s="160"/>
      <c r="B81" s="161"/>
      <c r="C81" s="162"/>
      <c r="D81" s="42" t="s">
        <v>10</v>
      </c>
      <c r="E81" s="72">
        <f>SUM(E79,E77,E75,E73,E71,E69,E67,E65,E63,E61,E59,E57,E55,E53,E51,E49,E47,E45,E43,E41,E39,E37,E35,E33,E31,E29,E27,E25,E23,E21,E19,E17,E15,E13,E11,E9)-0.01</f>
        <v>722742.27</v>
      </c>
      <c r="F81" s="72">
        <f>SUM(F9,F15,F17,F19,F21,F23,F25,F27)</f>
        <v>420932.83320000005</v>
      </c>
      <c r="G81" s="72">
        <f>SUM(G27,G25,G21,G19,G17,G15,G11)</f>
        <v>297667.299</v>
      </c>
      <c r="H81" s="72">
        <f>SUM(H25,H19,H13)-0.01</f>
        <v>4142.1378000000004</v>
      </c>
      <c r="I81" s="72">
        <f>SUM(I77,I75,I73,I69,I65,I63,I53,I51,I45,I43,I41,I31,I23,I21,I19,I17)</f>
        <v>0</v>
      </c>
      <c r="J81" s="72">
        <f>SUM(J73,J71,J69,J67,J65,J63,J49,J41,J29,J27,J23,J21,J19,J17)</f>
        <v>0</v>
      </c>
      <c r="K81" s="69"/>
    </row>
    <row r="82" spans="1:12" ht="14.25" customHeight="1" x14ac:dyDescent="0.2">
      <c r="A82" s="17"/>
      <c r="B82" s="18"/>
      <c r="C82" s="18"/>
      <c r="D82" s="18"/>
      <c r="E82" s="18"/>
      <c r="F82" s="18"/>
      <c r="G82" s="19"/>
      <c r="H82" s="20"/>
      <c r="I82" s="21"/>
      <c r="J82" s="21"/>
      <c r="L82" s="5" t="s">
        <v>1</v>
      </c>
    </row>
    <row r="83" spans="1:12" ht="14.25" customHeight="1" x14ac:dyDescent="0.2">
      <c r="A83" s="23"/>
      <c r="B83" s="16"/>
      <c r="C83" s="16"/>
      <c r="D83" s="15"/>
      <c r="E83" s="170"/>
      <c r="F83" s="170"/>
      <c r="G83" s="50"/>
      <c r="H83" s="6" t="s">
        <v>11</v>
      </c>
    </row>
    <row r="84" spans="1:12" ht="14.25" customHeight="1" x14ac:dyDescent="0.2">
      <c r="A84" s="24"/>
      <c r="B84" s="169" t="s">
        <v>69</v>
      </c>
      <c r="C84" s="169"/>
      <c r="E84" s="164"/>
      <c r="F84" s="164"/>
      <c r="G84" s="49"/>
      <c r="H84" s="8"/>
    </row>
    <row r="85" spans="1:12" ht="14.25" customHeight="1" x14ac:dyDescent="0.2">
      <c r="A85" s="24"/>
      <c r="B85" s="168" t="s">
        <v>64</v>
      </c>
      <c r="C85" s="168"/>
      <c r="E85" s="78"/>
      <c r="F85" s="78"/>
      <c r="G85" s="49"/>
      <c r="H85" s="166"/>
      <c r="I85" s="167"/>
    </row>
    <row r="86" spans="1:12" ht="14.25" customHeight="1" x14ac:dyDescent="0.2">
      <c r="A86" s="24"/>
      <c r="B86" s="78"/>
      <c r="C86" s="78"/>
      <c r="E86" s="78"/>
      <c r="F86" s="78"/>
      <c r="G86" s="49"/>
      <c r="H86" s="8"/>
    </row>
    <row r="87" spans="1:12" ht="14.25" customHeight="1" x14ac:dyDescent="0.2">
      <c r="A87" s="24"/>
      <c r="B87" s="78"/>
      <c r="C87" s="78"/>
      <c r="E87" s="78"/>
      <c r="F87" s="78"/>
      <c r="G87" s="49"/>
      <c r="H87" s="8"/>
    </row>
    <row r="88" spans="1:12" ht="15" customHeight="1" x14ac:dyDescent="0.2">
      <c r="A88" s="26"/>
      <c r="B88" s="5"/>
      <c r="C88" s="5"/>
      <c r="G88" s="7"/>
      <c r="H88" s="8"/>
    </row>
    <row r="89" spans="1:12" ht="13.5" customHeight="1" x14ac:dyDescent="0.2">
      <c r="A89" s="27"/>
      <c r="B89" s="163"/>
      <c r="C89" s="163"/>
      <c r="D89" s="9"/>
      <c r="E89" s="9"/>
      <c r="F89" s="10"/>
      <c r="G89" s="7"/>
      <c r="H89" s="8"/>
    </row>
    <row r="90" spans="1:12" ht="13.5" customHeight="1" x14ac:dyDescent="0.2">
      <c r="A90" s="27"/>
      <c r="B90" s="169" t="s">
        <v>44</v>
      </c>
      <c r="C90" s="169"/>
      <c r="D90" s="82"/>
      <c r="E90" s="9"/>
      <c r="F90" s="10"/>
      <c r="G90" s="7"/>
      <c r="H90" s="8"/>
    </row>
    <row r="91" spans="1:12" ht="13.5" customHeight="1" x14ac:dyDescent="0.2">
      <c r="A91" s="27"/>
      <c r="B91" s="165" t="s">
        <v>40</v>
      </c>
      <c r="C91" s="165"/>
      <c r="D91" s="9"/>
      <c r="E91" s="9"/>
      <c r="F91" s="10"/>
      <c r="G91" s="7"/>
      <c r="H91" s="8"/>
    </row>
    <row r="92" spans="1:12" ht="13.5" customHeight="1" x14ac:dyDescent="0.2">
      <c r="A92" s="27"/>
      <c r="B92" s="81"/>
      <c r="C92" s="81"/>
      <c r="D92" s="9"/>
      <c r="E92" s="9"/>
      <c r="F92" s="10"/>
      <c r="G92" s="7"/>
      <c r="H92" s="8"/>
    </row>
    <row r="93" spans="1:12" ht="14.25" customHeight="1" thickBot="1" x14ac:dyDescent="0.25">
      <c r="A93" s="28"/>
      <c r="B93" s="156"/>
      <c r="C93" s="156"/>
      <c r="D93" s="29"/>
      <c r="E93" s="29"/>
      <c r="F93" s="30"/>
      <c r="G93" s="31"/>
      <c r="H93" s="32"/>
      <c r="I93" s="30"/>
      <c r="J93" s="30"/>
    </row>
    <row r="94" spans="1:12" ht="14.25" customHeight="1" x14ac:dyDescent="0.2">
      <c r="A94" s="79"/>
      <c r="B94" s="78"/>
      <c r="C94" s="78"/>
      <c r="D94" s="80"/>
      <c r="E94" s="80"/>
    </row>
    <row r="95" spans="1:12" ht="14.1" customHeight="1" x14ac:dyDescent="0.2"/>
    <row r="96" spans="1:12" ht="14.1" customHeight="1" x14ac:dyDescent="0.2"/>
    <row r="97" ht="14.1" customHeight="1" x14ac:dyDescent="0.2"/>
  </sheetData>
  <mergeCells count="125">
    <mergeCell ref="A76:A77"/>
    <mergeCell ref="B76:B77"/>
    <mergeCell ref="C76:C77"/>
    <mergeCell ref="A78:A79"/>
    <mergeCell ref="B78:B79"/>
    <mergeCell ref="C78:C79"/>
    <mergeCell ref="A72:A73"/>
    <mergeCell ref="B72:B73"/>
    <mergeCell ref="C72:C73"/>
    <mergeCell ref="A74:A75"/>
    <mergeCell ref="B74:B75"/>
    <mergeCell ref="C74:C75"/>
    <mergeCell ref="A68:A69"/>
    <mergeCell ref="B68:B69"/>
    <mergeCell ref="C68:C69"/>
    <mergeCell ref="A70:A71"/>
    <mergeCell ref="B70:B71"/>
    <mergeCell ref="C70:C71"/>
    <mergeCell ref="A64:A65"/>
    <mergeCell ref="B64:B65"/>
    <mergeCell ref="C64:C65"/>
    <mergeCell ref="A66:A67"/>
    <mergeCell ref="B66:B67"/>
    <mergeCell ref="C66:C67"/>
    <mergeCell ref="A60:A61"/>
    <mergeCell ref="B60:B61"/>
    <mergeCell ref="C60:C61"/>
    <mergeCell ref="A62:A63"/>
    <mergeCell ref="B62:B63"/>
    <mergeCell ref="C62:C63"/>
    <mergeCell ref="A56:A57"/>
    <mergeCell ref="B56:B57"/>
    <mergeCell ref="C56:C57"/>
    <mergeCell ref="A58:A59"/>
    <mergeCell ref="B58:B59"/>
    <mergeCell ref="C58:C59"/>
    <mergeCell ref="C44:C45"/>
    <mergeCell ref="B44:B45"/>
    <mergeCell ref="A44:A45"/>
    <mergeCell ref="A48:A49"/>
    <mergeCell ref="C48:C49"/>
    <mergeCell ref="A52:A53"/>
    <mergeCell ref="B52:B53"/>
    <mergeCell ref="C52:C53"/>
    <mergeCell ref="A54:A55"/>
    <mergeCell ref="B54:B55"/>
    <mergeCell ref="C54:C55"/>
    <mergeCell ref="A46:A47"/>
    <mergeCell ref="B46:B47"/>
    <mergeCell ref="C46:C47"/>
    <mergeCell ref="A50:A51"/>
    <mergeCell ref="B50:B51"/>
    <mergeCell ref="C50:C51"/>
    <mergeCell ref="A42:A43"/>
    <mergeCell ref="B42:B43"/>
    <mergeCell ref="C42:C43"/>
    <mergeCell ref="A40:A41"/>
    <mergeCell ref="B40:B41"/>
    <mergeCell ref="C40:C41"/>
    <mergeCell ref="A38:A39"/>
    <mergeCell ref="B38:B39"/>
    <mergeCell ref="C38:C39"/>
    <mergeCell ref="A12:A13"/>
    <mergeCell ref="B12:B13"/>
    <mergeCell ref="C12:C13"/>
    <mergeCell ref="A16:A17"/>
    <mergeCell ref="A28:A29"/>
    <mergeCell ref="B28:B29"/>
    <mergeCell ref="C28:C29"/>
    <mergeCell ref="A30:A31"/>
    <mergeCell ref="B30:B31"/>
    <mergeCell ref="C30:C31"/>
    <mergeCell ref="A24:A25"/>
    <mergeCell ref="B24:B25"/>
    <mergeCell ref="C24:C25"/>
    <mergeCell ref="A26:A27"/>
    <mergeCell ref="B26:B27"/>
    <mergeCell ref="C26:C27"/>
    <mergeCell ref="B16:B17"/>
    <mergeCell ref="A14:A15"/>
    <mergeCell ref="C14:C15"/>
    <mergeCell ref="B14:B15"/>
    <mergeCell ref="C16:C17"/>
    <mergeCell ref="C18:C19"/>
    <mergeCell ref="B18:B19"/>
    <mergeCell ref="A18:A19"/>
    <mergeCell ref="A8:A9"/>
    <mergeCell ref="A10:A11"/>
    <mergeCell ref="A2:J2"/>
    <mergeCell ref="A4:J4"/>
    <mergeCell ref="A5:C5"/>
    <mergeCell ref="A3:J3"/>
    <mergeCell ref="G5:H5"/>
    <mergeCell ref="I6:J6"/>
    <mergeCell ref="B8:B9"/>
    <mergeCell ref="C8:C9"/>
    <mergeCell ref="B10:B11"/>
    <mergeCell ref="C10:C11"/>
    <mergeCell ref="D6:H6"/>
    <mergeCell ref="A6:C6"/>
    <mergeCell ref="B93:C93"/>
    <mergeCell ref="A80:C81"/>
    <mergeCell ref="B89:C89"/>
    <mergeCell ref="E84:F84"/>
    <mergeCell ref="B90:C90"/>
    <mergeCell ref="B91:C91"/>
    <mergeCell ref="H85:I85"/>
    <mergeCell ref="B85:C85"/>
    <mergeCell ref="B84:C84"/>
    <mergeCell ref="E83:F83"/>
    <mergeCell ref="A20:A21"/>
    <mergeCell ref="B20:B21"/>
    <mergeCell ref="C20:C21"/>
    <mergeCell ref="A22:A23"/>
    <mergeCell ref="B22:B23"/>
    <mergeCell ref="C22:C23"/>
    <mergeCell ref="A36:A37"/>
    <mergeCell ref="B36:B37"/>
    <mergeCell ref="C36:C37"/>
    <mergeCell ref="A32:A33"/>
    <mergeCell ref="B32:B33"/>
    <mergeCell ref="C32:C33"/>
    <mergeCell ref="A34:A35"/>
    <mergeCell ref="B34:B35"/>
    <mergeCell ref="C34:C35"/>
  </mergeCells>
  <phoneticPr fontId="2" type="noConversion"/>
  <pageMargins left="0.39370078740157483" right="0.39370078740157483" top="0.6" bottom="0.19685039370078741" header="0.18" footer="0"/>
  <pageSetup paperSize="9" scale="69" orientation="landscape" horizontalDpi="4294967295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4097" r:id="rId4">
          <objectPr defaultSize="0" autoPict="0" r:id="rId5">
            <anchor moveWithCells="1" sizeWithCells="1">
              <from>
                <xdr:col>2</xdr:col>
                <xdr:colOff>2028825</xdr:colOff>
                <xdr:row>2</xdr:row>
                <xdr:rowOff>123825</xdr:rowOff>
              </from>
              <to>
                <xdr:col>2</xdr:col>
                <xdr:colOff>2886075</xdr:colOff>
                <xdr:row>2</xdr:row>
                <xdr:rowOff>647700</xdr:rowOff>
              </to>
            </anchor>
          </objectPr>
        </oleObject>
      </mc:Choice>
      <mc:Fallback>
        <oleObject progId="Word.Picture.8" shapeId="409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4"/>
  <sheetViews>
    <sheetView showGridLines="0" showZeros="0" topLeftCell="A7" zoomScaleNormal="75" zoomScaleSheetLayoutView="75" workbookViewId="0">
      <selection activeCell="E18" sqref="E18"/>
    </sheetView>
  </sheetViews>
  <sheetFormatPr defaultColWidth="9.140625" defaultRowHeight="12.75" x14ac:dyDescent="0.2"/>
  <cols>
    <col min="1" max="1" width="10.5703125" style="1" customWidth="1"/>
    <col min="2" max="2" width="10.140625" style="1" customWidth="1"/>
    <col min="3" max="3" width="51" style="1" customWidth="1"/>
    <col min="4" max="4" width="14.42578125" style="2" customWidth="1"/>
    <col min="5" max="5" width="13.140625" style="2" customWidth="1"/>
    <col min="6" max="11" width="12.5703125" style="1" customWidth="1"/>
    <col min="12" max="16384" width="9.140625" style="1"/>
  </cols>
  <sheetData>
    <row r="1" spans="1:11" ht="55.5" customHeight="1" thickBot="1" x14ac:dyDescent="0.25">
      <c r="A1" s="11"/>
      <c r="B1" s="12"/>
      <c r="C1" s="12"/>
      <c r="D1" s="13"/>
      <c r="E1" s="13"/>
      <c r="F1" s="13"/>
      <c r="G1" s="13"/>
      <c r="H1" s="13"/>
      <c r="I1" s="12"/>
      <c r="J1" s="12"/>
      <c r="K1" s="14"/>
    </row>
    <row r="2" spans="1:11" ht="4.5" customHeight="1" thickBot="1" x14ac:dyDescent="0.25">
      <c r="F2" s="2"/>
      <c r="G2" s="2"/>
      <c r="H2" s="2"/>
    </row>
    <row r="3" spans="1:11" ht="16.5" thickBot="1" x14ac:dyDescent="0.3">
      <c r="A3" s="171" t="s">
        <v>29</v>
      </c>
      <c r="B3" s="172"/>
      <c r="C3" s="172"/>
      <c r="D3" s="172"/>
      <c r="E3" s="172"/>
      <c r="F3" s="172"/>
      <c r="G3" s="172"/>
      <c r="H3" s="172"/>
      <c r="I3" s="172"/>
      <c r="J3" s="172"/>
      <c r="K3" s="173"/>
    </row>
    <row r="4" spans="1:11" ht="3.75" customHeight="1" thickBot="1" x14ac:dyDescent="0.25"/>
    <row r="5" spans="1:11" ht="18" customHeight="1" thickBot="1" x14ac:dyDescent="0.25">
      <c r="A5" s="235" t="s">
        <v>2</v>
      </c>
      <c r="B5" s="236"/>
      <c r="C5" s="236"/>
      <c r="D5" s="236"/>
      <c r="E5" s="236"/>
      <c r="F5" s="236"/>
      <c r="G5" s="236"/>
      <c r="H5" s="236"/>
      <c r="I5" s="236"/>
      <c r="J5" s="236"/>
      <c r="K5" s="237"/>
    </row>
    <row r="6" spans="1:11" ht="18" customHeight="1" x14ac:dyDescent="0.2">
      <c r="A6" s="240" t="s">
        <v>27</v>
      </c>
      <c r="B6" s="241"/>
      <c r="C6" s="242"/>
      <c r="D6" s="243" t="s">
        <v>28</v>
      </c>
      <c r="E6" s="177"/>
      <c r="F6" s="244">
        <v>46303.31</v>
      </c>
      <c r="G6" s="244"/>
      <c r="H6" s="70"/>
      <c r="I6" s="238" t="s">
        <v>22</v>
      </c>
      <c r="J6" s="238"/>
      <c r="K6" s="239"/>
    </row>
    <row r="7" spans="1:11" ht="18" customHeight="1" thickBot="1" x14ac:dyDescent="0.25">
      <c r="A7" s="186" t="s">
        <v>20</v>
      </c>
      <c r="B7" s="184"/>
      <c r="C7" s="187"/>
      <c r="D7" s="184" t="s">
        <v>21</v>
      </c>
      <c r="E7" s="184"/>
      <c r="F7" s="184"/>
      <c r="G7" s="184"/>
      <c r="H7" s="184"/>
      <c r="I7" s="183" t="s">
        <v>23</v>
      </c>
      <c r="J7" s="184"/>
      <c r="K7" s="185"/>
    </row>
    <row r="8" spans="1:11" ht="36" customHeight="1" x14ac:dyDescent="0.2">
      <c r="A8" s="34" t="s">
        <v>12</v>
      </c>
      <c r="B8" s="35" t="s">
        <v>13</v>
      </c>
      <c r="C8" s="55" t="s">
        <v>14</v>
      </c>
      <c r="D8" s="36" t="s">
        <v>3</v>
      </c>
      <c r="E8" s="36" t="s">
        <v>18</v>
      </c>
      <c r="F8" s="35" t="s">
        <v>4</v>
      </c>
      <c r="G8" s="35" t="s">
        <v>5</v>
      </c>
      <c r="H8" s="35" t="s">
        <v>6</v>
      </c>
      <c r="I8" s="35" t="s">
        <v>7</v>
      </c>
      <c r="J8" s="35" t="s">
        <v>8</v>
      </c>
      <c r="K8" s="37" t="s">
        <v>15</v>
      </c>
    </row>
    <row r="9" spans="1:11" ht="14.25" customHeight="1" x14ac:dyDescent="0.2">
      <c r="A9" s="232">
        <v>1</v>
      </c>
      <c r="B9" s="226" t="s">
        <v>24</v>
      </c>
      <c r="C9" s="228" t="s">
        <v>25</v>
      </c>
      <c r="D9" s="38" t="s">
        <v>9</v>
      </c>
      <c r="E9" s="73">
        <f>E10/$E$34</f>
        <v>4.1014057140956227E-3</v>
      </c>
      <c r="F9" s="73">
        <v>1</v>
      </c>
      <c r="G9" s="56"/>
      <c r="H9" s="56"/>
      <c r="I9" s="63"/>
      <c r="J9" s="56"/>
      <c r="K9" s="64"/>
    </row>
    <row r="10" spans="1:11" ht="14.25" customHeight="1" x14ac:dyDescent="0.2">
      <c r="A10" s="233"/>
      <c r="B10" s="227"/>
      <c r="C10" s="229"/>
      <c r="D10" s="39" t="s">
        <v>10</v>
      </c>
      <c r="E10" s="48">
        <v>761.94</v>
      </c>
      <c r="F10" s="75">
        <f t="shared" ref="F10:K10" si="0">F9*$E$10</f>
        <v>761.94</v>
      </c>
      <c r="G10" s="58">
        <f t="shared" si="0"/>
        <v>0</v>
      </c>
      <c r="H10" s="58">
        <f t="shared" si="0"/>
        <v>0</v>
      </c>
      <c r="I10" s="58">
        <f t="shared" si="0"/>
        <v>0</v>
      </c>
      <c r="J10" s="58">
        <f t="shared" si="0"/>
        <v>0</v>
      </c>
      <c r="K10" s="58">
        <f t="shared" si="0"/>
        <v>0</v>
      </c>
    </row>
    <row r="11" spans="1:11" ht="14.25" customHeight="1" x14ac:dyDescent="0.2">
      <c r="A11" s="234">
        <v>2</v>
      </c>
      <c r="B11" s="230" t="s">
        <v>30</v>
      </c>
      <c r="C11" s="231" t="s">
        <v>33</v>
      </c>
      <c r="D11" s="39" t="s">
        <v>9</v>
      </c>
      <c r="E11" s="73">
        <f>E12/$E$34</f>
        <v>8.9840023430452262E-2</v>
      </c>
      <c r="F11" s="66">
        <v>0.05</v>
      </c>
      <c r="G11" s="66">
        <v>0.2</v>
      </c>
      <c r="H11" s="66">
        <v>0.2</v>
      </c>
      <c r="I11" s="67">
        <v>0.2</v>
      </c>
      <c r="J11" s="66">
        <v>0.2</v>
      </c>
      <c r="K11" s="68">
        <v>0.15</v>
      </c>
    </row>
    <row r="12" spans="1:11" ht="14.25" customHeight="1" x14ac:dyDescent="0.2">
      <c r="A12" s="233"/>
      <c r="B12" s="227"/>
      <c r="C12" s="229"/>
      <c r="D12" s="39" t="s">
        <v>10</v>
      </c>
      <c r="E12" s="48">
        <v>16690.060000000001</v>
      </c>
      <c r="F12" s="58">
        <v>16690.060000000001</v>
      </c>
      <c r="G12" s="58">
        <f>G11*$E$12</f>
        <v>3338.0120000000006</v>
      </c>
      <c r="H12" s="58">
        <f>H11*$E$12</f>
        <v>3338.0120000000006</v>
      </c>
      <c r="I12" s="58"/>
      <c r="J12" s="58"/>
      <c r="K12" s="65"/>
    </row>
    <row r="13" spans="1:11" ht="14.25" customHeight="1" x14ac:dyDescent="0.2">
      <c r="A13" s="234">
        <v>3</v>
      </c>
      <c r="B13" s="230" t="s">
        <v>26</v>
      </c>
      <c r="C13" s="231" t="s">
        <v>34</v>
      </c>
      <c r="D13" s="39" t="s">
        <v>9</v>
      </c>
      <c r="E13" s="73">
        <f>E14/$E$34</f>
        <v>0.58835686094596085</v>
      </c>
      <c r="F13" s="66"/>
      <c r="G13" s="66">
        <v>0.25</v>
      </c>
      <c r="H13" s="66">
        <v>0.25</v>
      </c>
      <c r="I13" s="67">
        <v>0.25</v>
      </c>
      <c r="J13" s="66">
        <v>0.25</v>
      </c>
      <c r="K13" s="68"/>
    </row>
    <row r="14" spans="1:11" ht="14.25" customHeight="1" x14ac:dyDescent="0.2">
      <c r="A14" s="233"/>
      <c r="B14" s="227"/>
      <c r="C14" s="229"/>
      <c r="D14" s="39" t="s">
        <v>10</v>
      </c>
      <c r="E14" s="48">
        <v>109302.19</v>
      </c>
      <c r="F14" s="58">
        <f t="shared" ref="F14:K14" si="1">F13*$E$14</f>
        <v>0</v>
      </c>
      <c r="G14" s="58">
        <f t="shared" si="1"/>
        <v>27325.547500000001</v>
      </c>
      <c r="H14" s="58">
        <f t="shared" si="1"/>
        <v>27325.547500000001</v>
      </c>
      <c r="I14" s="58"/>
      <c r="J14" s="58"/>
      <c r="K14" s="65">
        <f t="shared" si="1"/>
        <v>0</v>
      </c>
    </row>
    <row r="15" spans="1:11" ht="14.25" customHeight="1" x14ac:dyDescent="0.2">
      <c r="A15" s="234">
        <v>4</v>
      </c>
      <c r="B15" s="230" t="s">
        <v>35</v>
      </c>
      <c r="C15" s="231" t="s">
        <v>36</v>
      </c>
      <c r="D15" s="39" t="s">
        <v>9</v>
      </c>
      <c r="E15" s="73">
        <f>E16/$E$34</f>
        <v>0.13614574120255901</v>
      </c>
      <c r="F15" s="66"/>
      <c r="G15" s="66">
        <v>0.25</v>
      </c>
      <c r="H15" s="66">
        <v>0.25</v>
      </c>
      <c r="I15" s="67">
        <v>0.25</v>
      </c>
      <c r="J15" s="66">
        <v>0.25</v>
      </c>
      <c r="K15" s="68"/>
    </row>
    <row r="16" spans="1:11" ht="14.25" customHeight="1" x14ac:dyDescent="0.2">
      <c r="A16" s="233"/>
      <c r="B16" s="227"/>
      <c r="C16" s="229"/>
      <c r="D16" s="39" t="s">
        <v>10</v>
      </c>
      <c r="E16" s="48">
        <v>25292.52</v>
      </c>
      <c r="F16" s="58">
        <f t="shared" ref="F16:K16" si="2">F15*$E$16</f>
        <v>0</v>
      </c>
      <c r="G16" s="58">
        <f t="shared" si="2"/>
        <v>6323.13</v>
      </c>
      <c r="H16" s="58">
        <f t="shared" si="2"/>
        <v>6323.13</v>
      </c>
      <c r="I16" s="58"/>
      <c r="J16" s="58"/>
      <c r="K16" s="65">
        <f t="shared" si="2"/>
        <v>0</v>
      </c>
    </row>
    <row r="17" spans="1:12" ht="14.25" customHeight="1" x14ac:dyDescent="0.2">
      <c r="A17" s="234">
        <v>5</v>
      </c>
      <c r="B17" s="230" t="s">
        <v>31</v>
      </c>
      <c r="C17" s="231" t="s">
        <v>37</v>
      </c>
      <c r="D17" s="39" t="s">
        <v>9</v>
      </c>
      <c r="E17" s="74">
        <f>E18/$E$34</f>
        <v>9.0741219514991561E-2</v>
      </c>
      <c r="F17" s="43"/>
      <c r="G17" s="43"/>
      <c r="H17" s="43"/>
      <c r="I17" s="44"/>
      <c r="J17" s="45"/>
      <c r="K17" s="46"/>
    </row>
    <row r="18" spans="1:12" ht="14.25" customHeight="1" x14ac:dyDescent="0.2">
      <c r="A18" s="233"/>
      <c r="B18" s="227"/>
      <c r="C18" s="229"/>
      <c r="D18" s="39" t="s">
        <v>10</v>
      </c>
      <c r="E18" s="48">
        <v>16857.48</v>
      </c>
      <c r="F18" s="60">
        <f t="shared" ref="F18:K18" si="3">F17*$E$16</f>
        <v>0</v>
      </c>
      <c r="G18" s="60">
        <f t="shared" si="3"/>
        <v>0</v>
      </c>
      <c r="H18" s="60">
        <f t="shared" si="3"/>
        <v>0</v>
      </c>
      <c r="I18" s="60">
        <f t="shared" si="3"/>
        <v>0</v>
      </c>
      <c r="J18" s="60">
        <f t="shared" si="3"/>
        <v>0</v>
      </c>
      <c r="K18" s="61">
        <f t="shared" si="3"/>
        <v>0</v>
      </c>
    </row>
    <row r="19" spans="1:12" ht="14.25" customHeight="1" x14ac:dyDescent="0.2">
      <c r="A19" s="234">
        <v>6</v>
      </c>
      <c r="B19" s="230" t="s">
        <v>32</v>
      </c>
      <c r="C19" s="231" t="s">
        <v>38</v>
      </c>
      <c r="D19" s="39" t="s">
        <v>9</v>
      </c>
      <c r="E19" s="74">
        <f>E20/$E$34</f>
        <v>9.0814749191940602E-2</v>
      </c>
      <c r="F19" s="43"/>
      <c r="G19" s="43"/>
      <c r="H19" s="43"/>
      <c r="I19" s="44"/>
      <c r="J19" s="45"/>
      <c r="K19" s="46"/>
    </row>
    <row r="20" spans="1:12" ht="14.25" customHeight="1" x14ac:dyDescent="0.2">
      <c r="A20" s="233"/>
      <c r="B20" s="227"/>
      <c r="C20" s="229"/>
      <c r="D20" s="39" t="s">
        <v>10</v>
      </c>
      <c r="E20" s="48">
        <v>16871.14</v>
      </c>
      <c r="F20" s="60">
        <f t="shared" ref="F20:K20" si="4">F19*$E$20</f>
        <v>0</v>
      </c>
      <c r="G20" s="60">
        <f t="shared" si="4"/>
        <v>0</v>
      </c>
      <c r="H20" s="60">
        <f t="shared" si="4"/>
        <v>0</v>
      </c>
      <c r="I20" s="60">
        <f t="shared" si="4"/>
        <v>0</v>
      </c>
      <c r="J20" s="60">
        <f t="shared" si="4"/>
        <v>0</v>
      </c>
      <c r="K20" s="61">
        <f t="shared" si="4"/>
        <v>0</v>
      </c>
    </row>
    <row r="21" spans="1:12" ht="14.25" customHeight="1" x14ac:dyDescent="0.2">
      <c r="A21" s="250"/>
      <c r="B21" s="246"/>
      <c r="C21" s="251"/>
      <c r="D21" s="39" t="s">
        <v>9</v>
      </c>
      <c r="E21" s="43">
        <f>E22/$E$34</f>
        <v>0</v>
      </c>
      <c r="F21" s="43"/>
      <c r="G21" s="43"/>
      <c r="H21" s="43"/>
      <c r="I21" s="44"/>
      <c r="J21" s="45"/>
      <c r="K21" s="46"/>
      <c r="L21" s="62"/>
    </row>
    <row r="22" spans="1:12" ht="14.25" customHeight="1" x14ac:dyDescent="0.2">
      <c r="A22" s="250"/>
      <c r="B22" s="246"/>
      <c r="C22" s="246"/>
      <c r="D22" s="39" t="s">
        <v>10</v>
      </c>
      <c r="E22" s="60"/>
      <c r="F22" s="60">
        <f t="shared" ref="F22:K22" si="5">F21*$E$22</f>
        <v>0</v>
      </c>
      <c r="G22" s="60">
        <f t="shared" si="5"/>
        <v>0</v>
      </c>
      <c r="H22" s="60">
        <f t="shared" si="5"/>
        <v>0</v>
      </c>
      <c r="I22" s="60">
        <f t="shared" si="5"/>
        <v>0</v>
      </c>
      <c r="J22" s="60">
        <f t="shared" si="5"/>
        <v>0</v>
      </c>
      <c r="K22" s="61">
        <f t="shared" si="5"/>
        <v>0</v>
      </c>
    </row>
    <row r="23" spans="1:12" ht="14.25" customHeight="1" x14ac:dyDescent="0.2">
      <c r="A23" s="250"/>
      <c r="B23" s="246"/>
      <c r="C23" s="246"/>
      <c r="D23" s="39" t="s">
        <v>9</v>
      </c>
      <c r="E23" s="43">
        <f>E24/$E$34</f>
        <v>0</v>
      </c>
      <c r="F23" s="43"/>
      <c r="G23" s="43"/>
      <c r="H23" s="43"/>
      <c r="I23" s="44"/>
      <c r="J23" s="45"/>
      <c r="K23" s="46"/>
    </row>
    <row r="24" spans="1:12" ht="14.25" customHeight="1" x14ac:dyDescent="0.2">
      <c r="A24" s="250"/>
      <c r="B24" s="246"/>
      <c r="C24" s="246"/>
      <c r="D24" s="39" t="s">
        <v>10</v>
      </c>
      <c r="E24" s="60"/>
      <c r="F24" s="60">
        <f t="shared" ref="F24:K24" si="6">F23*$E$24</f>
        <v>0</v>
      </c>
      <c r="G24" s="60">
        <f t="shared" si="6"/>
        <v>0</v>
      </c>
      <c r="H24" s="60">
        <f t="shared" si="6"/>
        <v>0</v>
      </c>
      <c r="I24" s="60">
        <f t="shared" si="6"/>
        <v>0</v>
      </c>
      <c r="J24" s="60">
        <f t="shared" si="6"/>
        <v>0</v>
      </c>
      <c r="K24" s="61">
        <f t="shared" si="6"/>
        <v>0</v>
      </c>
    </row>
    <row r="25" spans="1:12" ht="14.25" customHeight="1" x14ac:dyDescent="0.2">
      <c r="A25" s="250"/>
      <c r="B25" s="246"/>
      <c r="C25" s="246"/>
      <c r="D25" s="39" t="s">
        <v>9</v>
      </c>
      <c r="E25" s="43">
        <f>E26/$E$34</f>
        <v>0</v>
      </c>
      <c r="F25" s="43"/>
      <c r="G25" s="43"/>
      <c r="H25" s="43"/>
      <c r="I25" s="44"/>
      <c r="J25" s="45"/>
      <c r="K25" s="46"/>
    </row>
    <row r="26" spans="1:12" ht="14.25" customHeight="1" x14ac:dyDescent="0.2">
      <c r="A26" s="250"/>
      <c r="B26" s="246"/>
      <c r="C26" s="246"/>
      <c r="D26" s="39" t="s">
        <v>10</v>
      </c>
      <c r="E26" s="60"/>
      <c r="F26" s="60">
        <f t="shared" ref="F26:K26" si="7">F25*$E$26</f>
        <v>0</v>
      </c>
      <c r="G26" s="60">
        <f t="shared" si="7"/>
        <v>0</v>
      </c>
      <c r="H26" s="60">
        <f t="shared" si="7"/>
        <v>0</v>
      </c>
      <c r="I26" s="60">
        <f t="shared" si="7"/>
        <v>0</v>
      </c>
      <c r="J26" s="60">
        <f t="shared" si="7"/>
        <v>0</v>
      </c>
      <c r="K26" s="61">
        <f t="shared" si="7"/>
        <v>0</v>
      </c>
    </row>
    <row r="27" spans="1:12" ht="14.25" customHeight="1" x14ac:dyDescent="0.2">
      <c r="A27" s="250"/>
      <c r="B27" s="246"/>
      <c r="C27" s="246"/>
      <c r="D27" s="39" t="s">
        <v>9</v>
      </c>
      <c r="E27" s="43">
        <f>E28/$E$34</f>
        <v>0</v>
      </c>
      <c r="F27" s="43"/>
      <c r="G27" s="43"/>
      <c r="H27" s="43"/>
      <c r="I27" s="44"/>
      <c r="J27" s="45"/>
      <c r="K27" s="46"/>
    </row>
    <row r="28" spans="1:12" ht="14.25" customHeight="1" x14ac:dyDescent="0.2">
      <c r="A28" s="250"/>
      <c r="B28" s="246"/>
      <c r="C28" s="246"/>
      <c r="D28" s="39" t="s">
        <v>10</v>
      </c>
      <c r="E28" s="60"/>
      <c r="F28" s="60">
        <f t="shared" ref="F28:K28" si="8">F27*$E$28</f>
        <v>0</v>
      </c>
      <c r="G28" s="60">
        <f t="shared" si="8"/>
        <v>0</v>
      </c>
      <c r="H28" s="60">
        <f t="shared" si="8"/>
        <v>0</v>
      </c>
      <c r="I28" s="60">
        <f t="shared" si="8"/>
        <v>0</v>
      </c>
      <c r="J28" s="60">
        <f t="shared" si="8"/>
        <v>0</v>
      </c>
      <c r="K28" s="61">
        <f t="shared" si="8"/>
        <v>0</v>
      </c>
    </row>
    <row r="29" spans="1:12" ht="14.25" customHeight="1" x14ac:dyDescent="0.2">
      <c r="A29" s="252"/>
      <c r="B29" s="245"/>
      <c r="C29" s="245"/>
      <c r="D29" s="39" t="s">
        <v>9</v>
      </c>
      <c r="E29" s="43">
        <f>E30/$E$34</f>
        <v>0</v>
      </c>
      <c r="F29" s="43"/>
      <c r="G29" s="43"/>
      <c r="H29" s="43"/>
      <c r="I29" s="44"/>
      <c r="J29" s="45"/>
      <c r="K29" s="46"/>
    </row>
    <row r="30" spans="1:12" ht="14.25" customHeight="1" x14ac:dyDescent="0.2">
      <c r="A30" s="252"/>
      <c r="B30" s="245"/>
      <c r="C30" s="245"/>
      <c r="D30" s="39" t="s">
        <v>10</v>
      </c>
      <c r="E30" s="60"/>
      <c r="F30" s="60">
        <f t="shared" ref="F30:K30" si="9">F29*$E$30</f>
        <v>0</v>
      </c>
      <c r="G30" s="60">
        <f t="shared" si="9"/>
        <v>0</v>
      </c>
      <c r="H30" s="60">
        <f t="shared" si="9"/>
        <v>0</v>
      </c>
      <c r="I30" s="60">
        <f t="shared" si="9"/>
        <v>0</v>
      </c>
      <c r="J30" s="60">
        <f t="shared" si="9"/>
        <v>0</v>
      </c>
      <c r="K30" s="61">
        <f t="shared" si="9"/>
        <v>0</v>
      </c>
    </row>
    <row r="31" spans="1:12" ht="14.25" customHeight="1" x14ac:dyDescent="0.2">
      <c r="A31" s="250"/>
      <c r="B31" s="246"/>
      <c r="C31" s="246"/>
      <c r="D31" s="39" t="s">
        <v>9</v>
      </c>
      <c r="E31" s="43">
        <f>E32/$E$34</f>
        <v>0</v>
      </c>
      <c r="F31" s="43"/>
      <c r="G31" s="43"/>
      <c r="H31" s="43"/>
      <c r="I31" s="44"/>
      <c r="J31" s="45"/>
      <c r="K31" s="46"/>
    </row>
    <row r="32" spans="1:12" ht="14.25" customHeight="1" x14ac:dyDescent="0.2">
      <c r="A32" s="253"/>
      <c r="B32" s="247"/>
      <c r="C32" s="247"/>
      <c r="D32" s="40" t="s">
        <v>10</v>
      </c>
      <c r="E32" s="60"/>
      <c r="F32" s="60">
        <f t="shared" ref="F32:K32" si="10">F31*$E$32</f>
        <v>0</v>
      </c>
      <c r="G32" s="60">
        <f t="shared" si="10"/>
        <v>0</v>
      </c>
      <c r="H32" s="60">
        <f t="shared" si="10"/>
        <v>0</v>
      </c>
      <c r="I32" s="60">
        <f t="shared" si="10"/>
        <v>0</v>
      </c>
      <c r="J32" s="60">
        <f t="shared" si="10"/>
        <v>0</v>
      </c>
      <c r="K32" s="61">
        <f t="shared" si="10"/>
        <v>0</v>
      </c>
    </row>
    <row r="33" spans="1:13" ht="14.25" customHeight="1" x14ac:dyDescent="0.2">
      <c r="A33" s="157" t="s">
        <v>0</v>
      </c>
      <c r="B33" s="158"/>
      <c r="C33" s="159"/>
      <c r="D33" s="41" t="s">
        <v>9</v>
      </c>
      <c r="E33" s="57">
        <f>E9+E11+E13++E15+E19+E21+E23+E25+E27+E29+E31</f>
        <v>0.9092587804850083</v>
      </c>
      <c r="F33" s="57">
        <f t="shared" ref="F33:K33" si="11">F34/$E$34</f>
        <v>9.3941429144547867E-2</v>
      </c>
      <c r="G33" s="57">
        <f t="shared" si="11"/>
        <v>0.19909365522322042</v>
      </c>
      <c r="H33" s="57">
        <f t="shared" si="11"/>
        <v>0.19909365522322042</v>
      </c>
      <c r="I33" s="57">
        <f t="shared" si="11"/>
        <v>0</v>
      </c>
      <c r="J33" s="57">
        <f t="shared" si="11"/>
        <v>0</v>
      </c>
      <c r="K33" s="57">
        <f t="shared" si="11"/>
        <v>0</v>
      </c>
      <c r="L33" s="62"/>
    </row>
    <row r="34" spans="1:13" ht="13.5" customHeight="1" thickBot="1" x14ac:dyDescent="0.25">
      <c r="A34" s="160"/>
      <c r="B34" s="161"/>
      <c r="C34" s="162"/>
      <c r="D34" s="42" t="s">
        <v>10</v>
      </c>
      <c r="E34" s="59">
        <f>E10+E12+E14+E16+E18+E20</f>
        <v>185775.33000000002</v>
      </c>
      <c r="F34" s="59">
        <f t="shared" ref="F34:K34" si="12">F10+F12+F14+F16+F20+F22+F24+F26+F28+F30+F32</f>
        <v>17452</v>
      </c>
      <c r="G34" s="59">
        <f t="shared" si="12"/>
        <v>36986.6895</v>
      </c>
      <c r="H34" s="59">
        <f t="shared" si="12"/>
        <v>36986.6895</v>
      </c>
      <c r="I34" s="59">
        <f t="shared" si="12"/>
        <v>0</v>
      </c>
      <c r="J34" s="59">
        <f t="shared" si="12"/>
        <v>0</v>
      </c>
      <c r="K34" s="71">
        <f t="shared" si="12"/>
        <v>0</v>
      </c>
      <c r="L34" s="69"/>
    </row>
    <row r="35" spans="1:13" ht="3.75" customHeight="1" thickBot="1" x14ac:dyDescent="0.25">
      <c r="A35" s="3"/>
      <c r="B35" s="3"/>
      <c r="C35" s="3"/>
      <c r="D35" s="4"/>
      <c r="E35" s="4"/>
      <c r="F35" s="3"/>
      <c r="G35" s="3"/>
      <c r="H35" s="3"/>
      <c r="I35" s="3"/>
      <c r="J35" s="3"/>
      <c r="K35" s="3"/>
    </row>
    <row r="36" spans="1:13" ht="14.25" customHeight="1" x14ac:dyDescent="0.2">
      <c r="A36" s="17"/>
      <c r="B36" s="18"/>
      <c r="C36" s="18"/>
      <c r="D36" s="18"/>
      <c r="E36" s="18"/>
      <c r="F36" s="18"/>
      <c r="G36" s="19"/>
      <c r="H36" s="20"/>
      <c r="I36" s="21"/>
      <c r="J36" s="21"/>
      <c r="K36" s="22"/>
      <c r="M36" s="5" t="s">
        <v>1</v>
      </c>
    </row>
    <row r="37" spans="1:13" ht="14.25" customHeight="1" x14ac:dyDescent="0.2">
      <c r="A37" s="23"/>
      <c r="B37" s="16"/>
      <c r="C37" s="16"/>
      <c r="D37" s="15"/>
      <c r="E37" s="51"/>
      <c r="F37" s="16"/>
      <c r="G37" s="50"/>
      <c r="H37" s="6" t="s">
        <v>11</v>
      </c>
      <c r="K37" s="52"/>
    </row>
    <row r="38" spans="1:13" ht="14.25" customHeight="1" x14ac:dyDescent="0.2">
      <c r="A38" s="24"/>
      <c r="B38" s="248" t="s">
        <v>19</v>
      </c>
      <c r="C38" s="248"/>
      <c r="E38" s="164" t="s">
        <v>16</v>
      </c>
      <c r="F38" s="164"/>
      <c r="G38" s="49"/>
      <c r="H38" s="8"/>
      <c r="K38" s="25"/>
    </row>
    <row r="39" spans="1:13" ht="15" customHeight="1" x14ac:dyDescent="0.2">
      <c r="A39" s="26"/>
      <c r="B39" s="5"/>
      <c r="C39" s="5"/>
      <c r="G39" s="7"/>
      <c r="H39" s="8"/>
      <c r="K39" s="25"/>
    </row>
    <row r="40" spans="1:13" ht="13.5" customHeight="1" x14ac:dyDescent="0.2">
      <c r="A40" s="27"/>
      <c r="B40" s="163"/>
      <c r="C40" s="163"/>
      <c r="D40" s="9"/>
      <c r="E40" s="9"/>
      <c r="F40" s="10"/>
      <c r="G40" s="7"/>
      <c r="H40" s="8"/>
      <c r="K40" s="25"/>
    </row>
    <row r="41" spans="1:13" ht="14.25" customHeight="1" thickBot="1" x14ac:dyDescent="0.25">
      <c r="A41" s="53"/>
      <c r="B41" s="249" t="s">
        <v>17</v>
      </c>
      <c r="C41" s="249"/>
      <c r="D41" s="54"/>
      <c r="E41" s="54"/>
      <c r="F41" s="30"/>
      <c r="G41" s="31"/>
      <c r="H41" s="32"/>
      <c r="I41" s="30"/>
      <c r="J41" s="30"/>
      <c r="K41" s="33"/>
    </row>
    <row r="42" spans="1:13" ht="14.1" customHeight="1" x14ac:dyDescent="0.2"/>
    <row r="43" spans="1:13" ht="14.1" customHeight="1" x14ac:dyDescent="0.2"/>
    <row r="44" spans="1:13" ht="14.1" customHeight="1" x14ac:dyDescent="0.2"/>
  </sheetData>
  <mergeCells count="50">
    <mergeCell ref="A13:A14"/>
    <mergeCell ref="B13:B14"/>
    <mergeCell ref="C13:C14"/>
    <mergeCell ref="A17:A18"/>
    <mergeCell ref="B17:B18"/>
    <mergeCell ref="C17:C18"/>
    <mergeCell ref="A15:A16"/>
    <mergeCell ref="C15:C16"/>
    <mergeCell ref="B15:B16"/>
    <mergeCell ref="A19:A20"/>
    <mergeCell ref="C25:C26"/>
    <mergeCell ref="A27:A28"/>
    <mergeCell ref="C19:C20"/>
    <mergeCell ref="B19:B20"/>
    <mergeCell ref="B27:B28"/>
    <mergeCell ref="B23:B24"/>
    <mergeCell ref="B25:B26"/>
    <mergeCell ref="A23:A24"/>
    <mergeCell ref="A25:A26"/>
    <mergeCell ref="B40:C40"/>
    <mergeCell ref="B41:C41"/>
    <mergeCell ref="A33:C34"/>
    <mergeCell ref="A21:A22"/>
    <mergeCell ref="B21:B22"/>
    <mergeCell ref="C21:C22"/>
    <mergeCell ref="C23:C24"/>
    <mergeCell ref="C27:C28"/>
    <mergeCell ref="A29:A30"/>
    <mergeCell ref="A31:A32"/>
    <mergeCell ref="E38:F38"/>
    <mergeCell ref="B29:B30"/>
    <mergeCell ref="C29:C30"/>
    <mergeCell ref="B31:B32"/>
    <mergeCell ref="C31:C32"/>
    <mergeCell ref="B38:C38"/>
    <mergeCell ref="A3:K3"/>
    <mergeCell ref="A5:K5"/>
    <mergeCell ref="I6:K6"/>
    <mergeCell ref="A6:C6"/>
    <mergeCell ref="D6:E6"/>
    <mergeCell ref="F6:G6"/>
    <mergeCell ref="I7:K7"/>
    <mergeCell ref="B9:B10"/>
    <mergeCell ref="C9:C10"/>
    <mergeCell ref="B11:B12"/>
    <mergeCell ref="C11:C12"/>
    <mergeCell ref="D7:H7"/>
    <mergeCell ref="A7:C7"/>
    <mergeCell ref="A9:A10"/>
    <mergeCell ref="A11:A12"/>
  </mergeCells>
  <phoneticPr fontId="2" type="noConversion"/>
  <pageMargins left="0.39370078740157483" right="0.39370078740157483" top="0.6" bottom="0.19685039370078741" header="0.18" footer="0"/>
  <pageSetup paperSize="9" scale="81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3075" r:id="rId4">
          <objectPr defaultSize="0" autoPict="0" r:id="rId5">
            <anchor moveWithCells="1">
              <from>
                <xdr:col>0</xdr:col>
                <xdr:colOff>66675</xdr:colOff>
                <xdr:row>0</xdr:row>
                <xdr:rowOff>28575</xdr:rowOff>
              </from>
              <to>
                <xdr:col>1</xdr:col>
                <xdr:colOff>219075</xdr:colOff>
                <xdr:row>0</xdr:row>
                <xdr:rowOff>647700</xdr:rowOff>
              </to>
            </anchor>
          </objectPr>
        </oleObject>
      </mc:Choice>
      <mc:Fallback>
        <oleObject progId="Word.Picture.8" shapeId="307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CRONOGRAMA FISICO FINANCEIRO</vt:lpstr>
      <vt:lpstr>MODELO CRONOGRAMA FIS FINANC</vt:lpstr>
      <vt:lpstr>'CRONOGRAMA FISICO FINANCEIRO'!Area_de_impressao</vt:lpstr>
      <vt:lpstr>'MODELO CRONOGRAMA FIS FINANC'!Area_de_impressao</vt:lpstr>
    </vt:vector>
  </TitlesOfParts>
  <Company>Setop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Setop</dc:creator>
  <cp:lastModifiedBy>User</cp:lastModifiedBy>
  <cp:lastPrinted>2023-10-20T16:44:56Z</cp:lastPrinted>
  <dcterms:created xsi:type="dcterms:W3CDTF">2006-09-22T13:55:22Z</dcterms:created>
  <dcterms:modified xsi:type="dcterms:W3CDTF">2023-10-20T16:45:27Z</dcterms:modified>
</cp:coreProperties>
</file>